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sonpa\Desktop\"/>
    </mc:Choice>
  </mc:AlternateContent>
  <xr:revisionPtr revIDLastSave="0" documentId="8_{8E789CA3-23EA-4110-AB00-2FE910DFF9F0}" xr6:coauthVersionLast="36" xr6:coauthVersionMax="36" xr10:uidLastSave="{00000000-0000-0000-0000-000000000000}"/>
  <bookViews>
    <workbookView xWindow="0" yWindow="0" windowWidth="28770" windowHeight="5790" xr2:uid="{00000000-000D-0000-FFFF-FFFF00000000}"/>
  </bookViews>
  <sheets>
    <sheet name="FGE DS Rates" sheetId="1" r:id="rId1"/>
  </sheets>
  <definedNames>
    <definedName name="_xlnm.Print_Area" localSheetId="0">'FGE DS Rates'!$A$1:$K$214</definedName>
  </definedNames>
  <calcPr calcId="191029" iterate="1" iterateDelta="1E-4"/>
</workbook>
</file>

<file path=xl/calcChain.xml><?xml version="1.0" encoding="utf-8"?>
<calcChain xmlns="http://schemas.openxmlformats.org/spreadsheetml/2006/main">
  <c r="K199" i="1" l="1"/>
  <c r="C10" i="1" l="1"/>
  <c r="C9" i="1"/>
  <c r="C8" i="1"/>
  <c r="N185" i="1"/>
  <c r="N173" i="1"/>
  <c r="N161" i="1"/>
  <c r="N160" i="1"/>
  <c r="N149" i="1"/>
  <c r="N137" i="1"/>
  <c r="N125" i="1"/>
  <c r="N113" i="1"/>
  <c r="N101" i="1"/>
  <c r="N89" i="1"/>
  <c r="N77" i="1"/>
  <c r="N6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Debski, Doug</author>
    <author>tc={8A9D4B15-EBE8-461B-A9A9-F84D1980268D}</author>
    <author>Leake, Evan</author>
  </authors>
  <commentList>
    <comment ref="N65" authorId="0" shapeId="0" xr:uid="{3C59EEB2-0A6F-4F20-B3F9-457BB40E6294}">
      <text>
        <r>
          <rPr>
            <sz val="10"/>
            <color indexed="81"/>
            <rFont val="Tahoma"/>
            <family val="2"/>
          </rPr>
          <t>3 days November rate and 27 days December rate</t>
        </r>
      </text>
    </comment>
    <comment ref="N77" authorId="0" shapeId="0" xr:uid="{077685CE-562F-47F1-ADA6-864C250DFD72}">
      <text>
        <r>
          <rPr>
            <sz val="10"/>
            <color indexed="81"/>
            <rFont val="Tahoma"/>
            <family val="2"/>
          </rPr>
          <t>3 days November rate and 27 days December rate</t>
        </r>
      </text>
    </comment>
    <comment ref="N89" authorId="0" shapeId="0" xr:uid="{B635463E-203E-4BEC-A87B-81C0B0DF33B8}">
      <text>
        <r>
          <rPr>
            <sz val="10"/>
            <color indexed="81"/>
            <rFont val="Tahoma"/>
            <family val="2"/>
          </rPr>
          <t>3 days November rate and 27 days December rate</t>
        </r>
      </text>
    </comment>
    <comment ref="N101" authorId="0" shapeId="0" xr:uid="{646E9257-B674-4037-807B-BF886F9F8D7C}">
      <text>
        <r>
          <rPr>
            <sz val="10"/>
            <color indexed="81"/>
            <rFont val="Tahoma"/>
            <family val="2"/>
          </rPr>
          <t>3 days November rate and 27 days December rate</t>
        </r>
      </text>
    </comment>
    <comment ref="N113" authorId="0" shapeId="0" xr:uid="{AE34EAEE-DD3F-480C-AD74-A321DEDA1FC0}">
      <text>
        <r>
          <rPr>
            <sz val="10"/>
            <color indexed="81"/>
            <rFont val="Tahoma"/>
            <family val="2"/>
          </rPr>
          <t>3 days November rate and 27 days December rate</t>
        </r>
      </text>
    </comment>
    <comment ref="N125" authorId="0" shapeId="0" xr:uid="{F1499EB2-D6CD-49DE-BD59-CB197B66E1BE}">
      <text>
        <r>
          <rPr>
            <sz val="10"/>
            <color indexed="81"/>
            <rFont val="Tahoma"/>
            <family val="2"/>
          </rPr>
          <t>3 days November rate and 27 days December rate</t>
        </r>
      </text>
    </comment>
    <comment ref="N137" authorId="0" shapeId="0" xr:uid="{6D480C37-51F1-401E-99A9-A9662FF9B1C5}">
      <text>
        <r>
          <rPr>
            <sz val="10"/>
            <color indexed="81"/>
            <rFont val="Tahoma"/>
            <family val="2"/>
          </rPr>
          <t>2 days November rate and 26 days December rate</t>
        </r>
      </text>
    </comment>
    <comment ref="N149" authorId="0" shapeId="0" xr:uid="{3A17ABE2-C516-407D-AB72-E03078838443}">
      <text>
        <r>
          <rPr>
            <sz val="10"/>
            <color indexed="81"/>
            <rFont val="Tahoma"/>
            <family val="2"/>
          </rPr>
          <t>8 days November rate and 23 days December rate</t>
        </r>
      </text>
    </comment>
    <comment ref="AJ150" authorId="1" shapeId="0" xr:uid="{852DB6A2-F841-4249-81CE-E5FB97812AB6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According to: 
https://www.unitil.com./sites/default/files/2022-08/FGE-Electric-historical-rates-May-2022.xlsx
Should be: $0.09281</t>
        </r>
      </text>
    </comment>
    <comment ref="N161" authorId="0" shapeId="0" xr:uid="{CBEB263D-0E64-4F07-B85D-F633CB59CA25}">
      <text>
        <r>
          <rPr>
            <sz val="10"/>
            <color indexed="81"/>
            <rFont val="Tahoma"/>
            <family val="2"/>
          </rPr>
          <t xml:space="preserve">7 days November rate and 23 days December rate
</t>
        </r>
      </text>
    </comment>
    <comment ref="N173" authorId="0" shapeId="0" xr:uid="{89252911-1A9A-4700-A279-CE6AB5CA18A7}">
      <text>
        <r>
          <rPr>
            <sz val="10"/>
            <color indexed="81"/>
            <rFont val="Tahoma"/>
            <family val="2"/>
          </rPr>
          <t xml:space="preserve">7 days November rate and 23 days December rate
</t>
        </r>
      </text>
    </comment>
    <comment ref="M174" authorId="1" shapeId="0" xr:uid="{06E3CD2A-B833-40FE-A217-E4DDAFDBB964}">
      <text>
        <r>
          <rPr>
            <sz val="11"/>
            <color theme="1"/>
            <rFont val="Calibri"/>
            <family val="2"/>
            <scheme val="minor"/>
          </rPr>
          <t>[Threaded comment]
Your version of Excel allows you to read this threaded comment; however, any edits to it will get removed if the file is opened in a newer version of Excel. Learn more: https://go.microsoft.com/fwlink/?linkid=870924
Comment:
    According to: 
https://www.unitil.com./sites/default/files/2022-08/FGE-Electric-historical-rates-May-2022.xlsx
Should be: $0.09281</t>
        </r>
      </text>
    </comment>
    <comment ref="N185" authorId="0" shapeId="0" xr:uid="{27D5DA08-85D3-465C-A67D-024E4501A4CB}">
      <text>
        <r>
          <rPr>
            <sz val="10"/>
            <color indexed="81"/>
            <rFont val="Tahoma"/>
            <family val="2"/>
          </rPr>
          <t xml:space="preserve">7 days November rate and 23 days December rate
</t>
        </r>
      </text>
    </comment>
    <comment ref="K199" authorId="2" shapeId="0" xr:uid="{B6037D67-87F8-4FF1-8995-639F2254E8E2}">
      <text>
        <r>
          <rPr>
            <b/>
            <sz val="9"/>
            <color indexed="81"/>
            <rFont val="Tahoma"/>
            <charset val="1"/>
          </rPr>
          <t>Leake, Evan:</t>
        </r>
        <r>
          <rPr>
            <sz val="9"/>
            <color indexed="81"/>
            <rFont val="Tahoma"/>
            <charset val="1"/>
          </rPr>
          <t xml:space="preserve">
Blended rate for billing period 1/24-2/23</t>
        </r>
      </text>
    </comment>
  </commentList>
</comments>
</file>

<file path=xl/sharedStrings.xml><?xml version="1.0" encoding="utf-8"?>
<sst xmlns="http://schemas.openxmlformats.org/spreadsheetml/2006/main" count="7" uniqueCount="7">
  <si>
    <t>Residential</t>
  </si>
  <si>
    <t>Small General</t>
  </si>
  <si>
    <t>Medium General</t>
  </si>
  <si>
    <t xml:space="preserve">Large General </t>
  </si>
  <si>
    <t>(1) Residential and Small General classes reflect Fixed Prices; Medium and Large General class reflects Variable Prices.</t>
  </si>
  <si>
    <t>Historical Electricity Supply Prices in ¢/kWh</t>
  </si>
  <si>
    <t>Unitil MA Electric Operations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</si>
</sst>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164" formatCode="0.000"/>
    <numFmt numFmtId="165" formatCode="&quot;$&quot;#,##0.00000_);\(&quot;$&quot;#,##0.00000\)"/>
    <numFmt numFmtId="166" formatCode="&quot;$&quot;#,##0.00000"/>
    <numFmt numFmtId="167" formatCode="0.0000"/>
  </numFmts>
  <fonts count="11" x14ac:knownFonts="1">
    <font>
      <sz val="10"/>
      <name val="Arial"/>
    </font>
    <font>
      <sz val="8"/>
      <name val="Arial"/>
    </font>
    <font>
      <b/>
      <sz val="14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0"/>
      <name val="Arial"/>
    </font>
    <font>
      <sz val="10"/>
      <color indexed="81"/>
      <name val="Tahoma"/>
      <family val="2"/>
    </font>
    <font>
      <sz val="10"/>
      <name val="Helv"/>
    </font>
    <font>
      <sz val="1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8" fontId="7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/>
    <xf numFmtId="0" fontId="3" fillId="0" borderId="0" xfId="0" applyFont="1" applyBorder="1"/>
    <xf numFmtId="0" fontId="2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164" fontId="3" fillId="0" borderId="0" xfId="0" applyNumberFormat="1" applyFont="1" applyFill="1" applyBorder="1" applyAlignment="1">
      <alignment horizontal="center"/>
    </xf>
    <xf numFmtId="17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165" fontId="0" fillId="0" borderId="0" xfId="1" applyNumberFormat="1" applyFont="1" applyFill="1"/>
    <xf numFmtId="165" fontId="0" fillId="2" borderId="0" xfId="1" quotePrefix="1" applyNumberFormat="1" applyFont="1" applyFill="1" applyAlignment="1"/>
    <xf numFmtId="165" fontId="0" fillId="0" borderId="0" xfId="1" quotePrefix="1" applyNumberFormat="1" applyFont="1" applyFill="1" applyAlignment="1"/>
    <xf numFmtId="0" fontId="3" fillId="0" borderId="0" xfId="0" applyFont="1" applyFill="1"/>
    <xf numFmtId="165" fontId="0" fillId="0" borderId="0" xfId="1" quotePrefix="1" applyNumberFormat="1" applyFont="1" applyFill="1" applyAlignment="1">
      <alignment horizontal="right"/>
    </xf>
    <xf numFmtId="166" fontId="0" fillId="0" borderId="0" xfId="0" applyNumberFormat="1"/>
    <xf numFmtId="0" fontId="2" fillId="0" borderId="0" xfId="0" applyFont="1" applyFill="1" applyBorder="1" applyAlignment="1">
      <alignment horizontal="center"/>
    </xf>
    <xf numFmtId="165" fontId="8" fillId="0" borderId="0" xfId="2" applyNumberFormat="1" applyFont="1" applyFill="1" applyBorder="1" applyAlignment="1">
      <alignment horizontal="center" vertical="center"/>
    </xf>
    <xf numFmtId="165" fontId="8" fillId="0" borderId="0" xfId="1" applyNumberFormat="1" applyFont="1" applyFill="1" applyBorder="1" applyAlignment="1">
      <alignment horizontal="center" vertical="center"/>
    </xf>
    <xf numFmtId="165" fontId="8" fillId="0" borderId="2" xfId="1" applyNumberFormat="1" applyFont="1" applyFill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</cellXfs>
  <cellStyles count="3">
    <cellStyle name="Currency" xfId="1" builtinId="4"/>
    <cellStyle name="Currency_E_dpu165 Summary of Rates" xfId="2" xr:uid="{92D6E345-5C6F-471C-ABDF-2B3C2A210DD9}"/>
    <cellStyle name="Normal" xfId="0" builtinId="0"/>
  </cellStyles>
  <dxfs count="18"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101600</xdr:colOff>
      <xdr:row>0</xdr:row>
      <xdr:rowOff>30480</xdr:rowOff>
    </xdr:from>
    <xdr:to>
      <xdr:col>1</xdr:col>
      <xdr:colOff>320675</xdr:colOff>
      <xdr:row>1</xdr:row>
      <xdr:rowOff>201930</xdr:rowOff>
    </xdr:to>
    <xdr:pic>
      <xdr:nvPicPr>
        <xdr:cNvPr id="1053" name="Picture 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30480"/>
          <a:ext cx="1550035" cy="3949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CI215"/>
  <sheetViews>
    <sheetView tabSelected="1" zoomScale="75" zoomScaleNormal="75" workbookViewId="0">
      <pane ySplit="7" topLeftCell="A189" activePane="bottomLeft" state="frozen"/>
      <selection pane="bottomLeft" activeCell="K199" sqref="K199"/>
    </sheetView>
  </sheetViews>
  <sheetFormatPr defaultColWidth="9.140625" defaultRowHeight="18" x14ac:dyDescent="0.25"/>
  <cols>
    <col min="1" max="1" width="19.42578125" style="2" customWidth="1"/>
    <col min="2" max="2" width="31.7109375" style="2" customWidth="1"/>
    <col min="3" max="3" width="31.7109375" style="2" hidden="1" customWidth="1"/>
    <col min="4" max="4" width="3.85546875" style="2" customWidth="1"/>
    <col min="5" max="5" width="31.7109375" style="2" customWidth="1"/>
    <col min="6" max="6" width="31.7109375" style="2" hidden="1" customWidth="1"/>
    <col min="7" max="7" width="3.85546875" style="2" customWidth="1"/>
    <col min="8" max="8" width="31.7109375" style="2" customWidth="1"/>
    <col min="9" max="9" width="31.7109375" style="2" hidden="1" customWidth="1"/>
    <col min="10" max="10" width="3.85546875" style="2" customWidth="1"/>
    <col min="11" max="11" width="31.7109375" style="2" bestFit="1" customWidth="1"/>
    <col min="12" max="12" width="3.85546875" style="2" customWidth="1"/>
    <col min="13" max="15" width="0" style="2" hidden="1" customWidth="1"/>
    <col min="16" max="16" width="32" style="2" bestFit="1" customWidth="1"/>
    <col min="17" max="17" width="13.85546875" style="2" bestFit="1" customWidth="1"/>
    <col min="18" max="16384" width="9.140625" style="2"/>
  </cols>
  <sheetData>
    <row r="4" spans="1:87" x14ac:dyDescent="0.25">
      <c r="A4" s="1" t="s">
        <v>6</v>
      </c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</row>
    <row r="5" spans="1:87" x14ac:dyDescent="0.25">
      <c r="A5" s="1" t="s">
        <v>5</v>
      </c>
      <c r="B5" s="4"/>
      <c r="C5" s="4"/>
      <c r="D5" s="5"/>
      <c r="E5" s="5"/>
      <c r="F5" s="5"/>
      <c r="G5" s="5"/>
      <c r="H5" s="5"/>
      <c r="I5" s="5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</row>
    <row r="6" spans="1:87" x14ac:dyDescent="0.25"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</row>
    <row r="7" spans="1:87" x14ac:dyDescent="0.25">
      <c r="B7" s="7" t="s">
        <v>0</v>
      </c>
      <c r="C7" s="22"/>
      <c r="E7" s="7" t="s">
        <v>1</v>
      </c>
      <c r="F7" s="22"/>
      <c r="H7" s="7" t="s">
        <v>2</v>
      </c>
      <c r="I7" s="22"/>
      <c r="K7" s="7" t="s">
        <v>3</v>
      </c>
    </row>
    <row r="8" spans="1:87" x14ac:dyDescent="0.25">
      <c r="A8" s="9">
        <v>39508</v>
      </c>
      <c r="B8" s="8">
        <v>11.183999999999999</v>
      </c>
      <c r="C8" s="23">
        <f>0.11161+0.00023</f>
        <v>0.11183999999999999</v>
      </c>
      <c r="E8" s="8">
        <v>11.204000000000001</v>
      </c>
      <c r="F8" s="8">
        <v>0.11204</v>
      </c>
      <c r="H8" s="8">
        <v>11.026</v>
      </c>
      <c r="I8" s="8">
        <v>0.11026</v>
      </c>
      <c r="K8" s="10">
        <v>10.587999999999999</v>
      </c>
      <c r="N8" s="21">
        <v>0.10588</v>
      </c>
    </row>
    <row r="9" spans="1:87" x14ac:dyDescent="0.25">
      <c r="A9" s="9">
        <v>39539</v>
      </c>
      <c r="B9" s="8">
        <v>11.183999999999999</v>
      </c>
      <c r="C9" s="23">
        <f>0.11161+0.00023</f>
        <v>0.11183999999999999</v>
      </c>
      <c r="E9" s="8">
        <v>11.204000000000001</v>
      </c>
      <c r="F9" s="8">
        <v>0.11204</v>
      </c>
      <c r="H9" s="8">
        <v>10.083</v>
      </c>
      <c r="I9" s="8">
        <v>0.10082999999999999</v>
      </c>
      <c r="K9" s="10">
        <v>12.282</v>
      </c>
      <c r="N9" s="21">
        <v>0.12282</v>
      </c>
    </row>
    <row r="10" spans="1:87" x14ac:dyDescent="0.25">
      <c r="A10" s="9">
        <v>39569</v>
      </c>
      <c r="B10" s="8">
        <v>11.183999999999999</v>
      </c>
      <c r="C10" s="23">
        <f>0.11161+0.00023</f>
        <v>0.11183999999999999</v>
      </c>
      <c r="E10" s="8">
        <v>11.204000000000001</v>
      </c>
      <c r="F10" s="8">
        <v>0.11204</v>
      </c>
      <c r="H10" s="8">
        <v>9.8810000000000002</v>
      </c>
      <c r="I10" s="8">
        <v>9.8809999999999995E-2</v>
      </c>
      <c r="K10" s="10">
        <v>13.622999999999999</v>
      </c>
      <c r="N10" s="21">
        <v>0.13622999999999999</v>
      </c>
    </row>
    <row r="11" spans="1:87" x14ac:dyDescent="0.25">
      <c r="A11" s="9">
        <v>39600</v>
      </c>
      <c r="B11" s="8">
        <v>11.493</v>
      </c>
      <c r="C11" s="24">
        <v>0.11493</v>
      </c>
      <c r="E11" s="8">
        <v>11.513999999999999</v>
      </c>
      <c r="F11" s="8">
        <v>0.11514000000000001</v>
      </c>
      <c r="H11" s="8">
        <v>11.46</v>
      </c>
      <c r="I11" s="8">
        <v>0.11460000000000001</v>
      </c>
      <c r="K11" s="10">
        <v>14.307</v>
      </c>
      <c r="N11" s="21">
        <v>0.14307</v>
      </c>
    </row>
    <row r="12" spans="1:87" x14ac:dyDescent="0.25">
      <c r="A12" s="9">
        <v>39630</v>
      </c>
      <c r="B12" s="8">
        <v>11.493</v>
      </c>
      <c r="C12" s="24">
        <v>0.11493</v>
      </c>
      <c r="E12" s="8">
        <v>11.513999999999999</v>
      </c>
      <c r="F12" s="8">
        <v>0.11514000000000001</v>
      </c>
      <c r="H12" s="8">
        <v>12.401999999999999</v>
      </c>
      <c r="I12" s="8">
        <v>0.12402000000000001</v>
      </c>
      <c r="K12" s="10">
        <v>14.247999999999999</v>
      </c>
      <c r="N12" s="21">
        <v>0.14248</v>
      </c>
    </row>
    <row r="13" spans="1:87" x14ac:dyDescent="0.25">
      <c r="A13" s="9">
        <v>39661</v>
      </c>
      <c r="B13" s="8">
        <v>11.493</v>
      </c>
      <c r="C13" s="24">
        <v>0.11493</v>
      </c>
      <c r="E13" s="8">
        <v>11.513999999999999</v>
      </c>
      <c r="F13" s="8">
        <v>0.11514000000000001</v>
      </c>
      <c r="H13" s="8">
        <v>12.305999999999999</v>
      </c>
      <c r="I13" s="8">
        <v>0.12306</v>
      </c>
      <c r="K13" s="10">
        <v>10.252000000000001</v>
      </c>
      <c r="N13" s="21">
        <v>0.10252</v>
      </c>
    </row>
    <row r="14" spans="1:87" x14ac:dyDescent="0.25">
      <c r="A14" s="9">
        <v>39692</v>
      </c>
      <c r="B14" s="8">
        <v>11.493</v>
      </c>
      <c r="C14" s="24">
        <v>0.11493</v>
      </c>
      <c r="E14" s="8">
        <v>11.513999999999999</v>
      </c>
      <c r="F14" s="8">
        <v>0.11514000000000001</v>
      </c>
      <c r="H14" s="8">
        <v>11.321999999999999</v>
      </c>
      <c r="I14" s="8">
        <v>0.11322</v>
      </c>
      <c r="K14" s="10">
        <v>9.6159999999999997</v>
      </c>
      <c r="N14" s="21">
        <v>9.6159999999999995E-2</v>
      </c>
    </row>
    <row r="15" spans="1:87" x14ac:dyDescent="0.25">
      <c r="A15" s="9">
        <v>39722</v>
      </c>
      <c r="B15" s="8">
        <v>11.493</v>
      </c>
      <c r="C15" s="24">
        <v>0.11493</v>
      </c>
      <c r="E15" s="8">
        <v>11.513999999999999</v>
      </c>
      <c r="F15" s="8">
        <v>0.11514000000000001</v>
      </c>
      <c r="H15" s="8">
        <v>11.371</v>
      </c>
      <c r="I15" s="8">
        <v>0.11371000000000001</v>
      </c>
      <c r="K15" s="10">
        <v>9.1690000000000005</v>
      </c>
      <c r="N15" s="21">
        <v>9.1689999999999994E-2</v>
      </c>
    </row>
    <row r="16" spans="1:87" x14ac:dyDescent="0.25">
      <c r="A16" s="9">
        <v>39753</v>
      </c>
      <c r="B16" s="8">
        <v>11.493</v>
      </c>
      <c r="C16" s="24">
        <v>0.11493</v>
      </c>
      <c r="E16" s="8">
        <v>11.513999999999999</v>
      </c>
      <c r="F16" s="8">
        <v>0.11514000000000001</v>
      </c>
      <c r="H16" s="8">
        <v>11.532</v>
      </c>
      <c r="I16" s="8">
        <v>0.11532000000000001</v>
      </c>
      <c r="K16" s="10">
        <v>9.516</v>
      </c>
      <c r="N16" s="21">
        <v>9.5159999999999995E-2</v>
      </c>
    </row>
    <row r="17" spans="1:14" x14ac:dyDescent="0.25">
      <c r="A17" s="9">
        <v>39783</v>
      </c>
      <c r="B17" s="8">
        <v>11.787000000000001</v>
      </c>
      <c r="C17" s="25">
        <v>0.11787</v>
      </c>
      <c r="E17" s="8">
        <v>11.808</v>
      </c>
      <c r="F17" s="8">
        <v>0.11808</v>
      </c>
      <c r="H17" s="10">
        <v>11.951000000000001</v>
      </c>
      <c r="I17" s="10">
        <v>0.11951000000000001</v>
      </c>
      <c r="K17" s="10">
        <v>10.082000000000001</v>
      </c>
      <c r="N17" s="21">
        <v>0.10082000000000001</v>
      </c>
    </row>
    <row r="18" spans="1:14" x14ac:dyDescent="0.25">
      <c r="A18" s="9">
        <v>39814</v>
      </c>
      <c r="B18" s="8">
        <v>11.787000000000001</v>
      </c>
      <c r="C18" s="8">
        <v>0.11787</v>
      </c>
      <c r="E18" s="8">
        <v>11.808</v>
      </c>
      <c r="F18" s="8">
        <v>0.11808</v>
      </c>
      <c r="H18" s="10">
        <v>13.044</v>
      </c>
      <c r="I18" s="10">
        <v>0.13044</v>
      </c>
      <c r="K18" s="10">
        <v>10.396000000000001</v>
      </c>
      <c r="N18" s="21">
        <v>0.10396</v>
      </c>
    </row>
    <row r="19" spans="1:14" x14ac:dyDescent="0.25">
      <c r="A19" s="9">
        <v>39845</v>
      </c>
      <c r="B19" s="8">
        <v>11.787000000000001</v>
      </c>
      <c r="C19" s="8">
        <v>0.11787</v>
      </c>
      <c r="E19" s="8">
        <v>11.808</v>
      </c>
      <c r="F19" s="8">
        <v>0.11808</v>
      </c>
      <c r="H19" s="10">
        <v>13.164999999999999</v>
      </c>
      <c r="I19" s="10">
        <v>0.13164999999999999</v>
      </c>
      <c r="K19" s="10">
        <v>8.1579999999999995</v>
      </c>
      <c r="N19" s="21">
        <v>8.158E-2</v>
      </c>
    </row>
    <row r="20" spans="1:14" x14ac:dyDescent="0.25">
      <c r="A20" s="9">
        <v>39873</v>
      </c>
      <c r="B20" s="8">
        <v>11.787000000000001</v>
      </c>
      <c r="C20" s="8">
        <v>0.11787</v>
      </c>
      <c r="E20" s="8">
        <v>11.808</v>
      </c>
      <c r="F20" s="8">
        <v>0.11808</v>
      </c>
      <c r="H20" s="8">
        <v>11.32</v>
      </c>
      <c r="I20" s="8">
        <v>0.1132</v>
      </c>
      <c r="K20" s="10">
        <v>7.3680000000000003</v>
      </c>
      <c r="N20" s="21">
        <v>7.3679999999999995E-2</v>
      </c>
    </row>
    <row r="21" spans="1:14" x14ac:dyDescent="0.25">
      <c r="A21" s="9">
        <v>39904</v>
      </c>
      <c r="B21" s="8">
        <v>11.787000000000001</v>
      </c>
      <c r="C21" s="8">
        <v>0.11787</v>
      </c>
      <c r="E21" s="8">
        <v>11.808</v>
      </c>
      <c r="F21" s="8">
        <v>0.11808</v>
      </c>
      <c r="H21" s="10">
        <v>10.939</v>
      </c>
      <c r="I21" s="10">
        <v>0.10939</v>
      </c>
      <c r="K21" s="10">
        <v>6.8789999999999996</v>
      </c>
      <c r="N21" s="21">
        <v>6.8790000000000004E-2</v>
      </c>
    </row>
    <row r="22" spans="1:14" x14ac:dyDescent="0.25">
      <c r="A22" s="9">
        <v>39934</v>
      </c>
      <c r="B22" s="8">
        <v>11.787000000000001</v>
      </c>
      <c r="C22" s="8">
        <v>0.11787</v>
      </c>
      <c r="E22" s="8">
        <v>11.808</v>
      </c>
      <c r="F22" s="8">
        <v>0.11808</v>
      </c>
      <c r="H22" s="10">
        <v>10.538</v>
      </c>
      <c r="I22" s="10">
        <v>0.10538</v>
      </c>
      <c r="K22" s="10">
        <v>6.8620000000000001</v>
      </c>
      <c r="N22" s="21">
        <v>6.862E-2</v>
      </c>
    </row>
    <row r="23" spans="1:14" x14ac:dyDescent="0.25">
      <c r="A23" s="9">
        <v>39965</v>
      </c>
      <c r="B23" s="8">
        <v>8.9849999999999994</v>
      </c>
      <c r="C23" s="8">
        <v>8.9849999999999999E-2</v>
      </c>
      <c r="E23" s="8">
        <v>9</v>
      </c>
      <c r="F23" s="8">
        <v>0.09</v>
      </c>
      <c r="H23" s="10">
        <v>9.0809999999999995</v>
      </c>
      <c r="I23" s="10">
        <v>9.0810000000000002E-2</v>
      </c>
      <c r="K23" s="10">
        <v>6.4189999999999996</v>
      </c>
      <c r="N23" s="21">
        <v>6.4189999999999997E-2</v>
      </c>
    </row>
    <row r="24" spans="1:14" x14ac:dyDescent="0.25">
      <c r="A24" s="9">
        <v>39995</v>
      </c>
      <c r="B24" s="8">
        <v>8.9849999999999994</v>
      </c>
      <c r="C24" s="8">
        <v>8.9849999999999999E-2</v>
      </c>
      <c r="E24" s="8">
        <v>9</v>
      </c>
      <c r="F24" s="8">
        <v>0.09</v>
      </c>
      <c r="H24" s="10">
        <v>9.6709999999999994</v>
      </c>
      <c r="I24" s="10">
        <v>9.6710000000000004E-2</v>
      </c>
      <c r="K24" s="10">
        <v>6.2240000000000002</v>
      </c>
      <c r="N24" s="21">
        <v>6.2239999999999997E-2</v>
      </c>
    </row>
    <row r="25" spans="1:14" x14ac:dyDescent="0.25">
      <c r="A25" s="9">
        <v>40026</v>
      </c>
      <c r="B25" s="8">
        <v>8.9849999999999994</v>
      </c>
      <c r="C25" s="8">
        <v>8.9849999999999999E-2</v>
      </c>
      <c r="E25" s="8">
        <v>9</v>
      </c>
      <c r="F25" s="8">
        <v>0.09</v>
      </c>
      <c r="H25" s="10">
        <v>9.6349999999999998</v>
      </c>
      <c r="I25" s="10">
        <v>9.6350000000000005E-2</v>
      </c>
      <c r="K25" s="10">
        <v>7.351</v>
      </c>
      <c r="N25" s="21">
        <v>7.3510000000000006E-2</v>
      </c>
    </row>
    <row r="26" spans="1:14" x14ac:dyDescent="0.25">
      <c r="A26" s="9">
        <v>40057</v>
      </c>
      <c r="B26" s="8">
        <v>8.9849999999999994</v>
      </c>
      <c r="C26" s="8">
        <v>8.9849999999999999E-2</v>
      </c>
      <c r="E26" s="8">
        <v>9</v>
      </c>
      <c r="F26" s="8">
        <v>0.09</v>
      </c>
      <c r="H26" s="10">
        <v>9.0860000000000003</v>
      </c>
      <c r="I26" s="10">
        <v>9.0859999999999996E-2</v>
      </c>
      <c r="K26" s="10">
        <v>6.7469999999999999</v>
      </c>
      <c r="N26" s="21">
        <v>6.7470000000000002E-2</v>
      </c>
    </row>
    <row r="27" spans="1:14" x14ac:dyDescent="0.25">
      <c r="A27" s="9">
        <v>40087</v>
      </c>
      <c r="B27" s="8">
        <v>8.9849999999999994</v>
      </c>
      <c r="C27" s="8">
        <v>8.9849999999999999E-2</v>
      </c>
      <c r="E27" s="8">
        <v>9</v>
      </c>
      <c r="F27" s="8">
        <v>0.09</v>
      </c>
      <c r="H27" s="10">
        <v>9.1850000000000005</v>
      </c>
      <c r="I27" s="10">
        <v>9.1850000000000001E-2</v>
      </c>
      <c r="K27" s="10">
        <v>8.0169999999999995</v>
      </c>
      <c r="N27" s="21">
        <v>8.0170000000000005E-2</v>
      </c>
    </row>
    <row r="28" spans="1:14" x14ac:dyDescent="0.25">
      <c r="A28" s="9">
        <v>40118</v>
      </c>
      <c r="B28" s="8">
        <v>8.9849999999999994</v>
      </c>
      <c r="C28" s="8">
        <v>8.9849999999999999E-2</v>
      </c>
      <c r="E28" s="8">
        <v>9</v>
      </c>
      <c r="F28" s="8">
        <v>0.09</v>
      </c>
      <c r="H28" s="10">
        <v>9.4969999999999999</v>
      </c>
      <c r="I28" s="10">
        <v>9.4969999999999999E-2</v>
      </c>
      <c r="K28" s="10">
        <v>7.3520000000000003</v>
      </c>
      <c r="N28" s="21">
        <v>7.3520000000000002E-2</v>
      </c>
    </row>
    <row r="29" spans="1:14" x14ac:dyDescent="0.25">
      <c r="A29" s="9">
        <v>40148</v>
      </c>
      <c r="B29" s="8">
        <v>9.0540000000000003</v>
      </c>
      <c r="C29" s="8">
        <v>9.0539999999999995E-2</v>
      </c>
      <c r="E29" s="8">
        <v>9.07</v>
      </c>
      <c r="F29" s="8">
        <v>9.0700000000000003E-2</v>
      </c>
      <c r="H29" s="10">
        <v>9.0559999999999992</v>
      </c>
      <c r="I29" s="10">
        <v>9.0560000000000002E-2</v>
      </c>
      <c r="K29" s="10">
        <v>10.882</v>
      </c>
      <c r="N29" s="21">
        <v>0.10882</v>
      </c>
    </row>
    <row r="30" spans="1:14" x14ac:dyDescent="0.25">
      <c r="A30" s="9">
        <v>40179</v>
      </c>
      <c r="B30" s="8">
        <v>9.0540000000000003</v>
      </c>
      <c r="C30" s="8">
        <v>9.0539999999999995E-2</v>
      </c>
      <c r="E30" s="8">
        <v>9.07</v>
      </c>
      <c r="F30" s="8">
        <v>9.0700000000000003E-2</v>
      </c>
      <c r="H30" s="10">
        <v>10.228</v>
      </c>
      <c r="I30" s="10">
        <v>0.10228</v>
      </c>
      <c r="K30" s="10">
        <v>10.365</v>
      </c>
      <c r="N30" s="21">
        <v>0.10365000000000001</v>
      </c>
    </row>
    <row r="31" spans="1:14" x14ac:dyDescent="0.25">
      <c r="A31" s="9">
        <v>40210</v>
      </c>
      <c r="B31" s="8">
        <v>9.0540000000000003</v>
      </c>
      <c r="C31" s="8">
        <v>9.0539999999999995E-2</v>
      </c>
      <c r="E31" s="8">
        <v>9.07</v>
      </c>
      <c r="F31" s="8">
        <v>9.0700000000000003E-2</v>
      </c>
      <c r="H31" s="10">
        <v>10.465</v>
      </c>
      <c r="I31" s="10">
        <v>0.10464999999999999</v>
      </c>
      <c r="K31" s="10">
        <v>10.701000000000001</v>
      </c>
      <c r="N31" s="21">
        <v>0.10700999999999999</v>
      </c>
    </row>
    <row r="32" spans="1:14" x14ac:dyDescent="0.25">
      <c r="A32" s="9">
        <v>40238</v>
      </c>
      <c r="B32" s="8">
        <v>9.0540000000000003</v>
      </c>
      <c r="C32" s="8">
        <v>9.0539999999999995E-2</v>
      </c>
      <c r="E32" s="8">
        <v>9.07</v>
      </c>
      <c r="F32" s="8">
        <v>9.0700000000000003E-2</v>
      </c>
      <c r="H32" s="10">
        <v>9.1440000000000001</v>
      </c>
      <c r="I32" s="10">
        <v>9.1439999999999994E-2</v>
      </c>
      <c r="K32" s="10">
        <v>9.0510000000000002</v>
      </c>
      <c r="N32" s="21">
        <v>9.0509999999999993E-2</v>
      </c>
    </row>
    <row r="33" spans="1:14" x14ac:dyDescent="0.25">
      <c r="A33" s="9">
        <v>40269</v>
      </c>
      <c r="B33" s="8">
        <v>9.0540000000000003</v>
      </c>
      <c r="C33" s="8">
        <v>9.0539999999999995E-2</v>
      </c>
      <c r="E33" s="8">
        <v>9.07</v>
      </c>
      <c r="F33" s="8">
        <v>9.0700000000000003E-2</v>
      </c>
      <c r="H33" s="10">
        <v>9.3279999999999994</v>
      </c>
      <c r="I33" s="10">
        <v>9.3280000000000002E-2</v>
      </c>
      <c r="K33" s="8">
        <v>8.7200000000000006</v>
      </c>
      <c r="N33" s="21">
        <v>8.72E-2</v>
      </c>
    </row>
    <row r="34" spans="1:14" x14ac:dyDescent="0.25">
      <c r="A34" s="9">
        <v>40299</v>
      </c>
      <c r="B34" s="8">
        <v>9.0540000000000003</v>
      </c>
      <c r="C34" s="8">
        <v>9.0539999999999995E-2</v>
      </c>
      <c r="E34" s="8">
        <v>9.07</v>
      </c>
      <c r="F34" s="8">
        <v>9.0700000000000003E-2</v>
      </c>
      <c r="H34" s="10">
        <v>8.9390000000000001</v>
      </c>
      <c r="I34" s="10">
        <v>8.9389999999999997E-2</v>
      </c>
      <c r="K34" s="8">
        <v>10.084</v>
      </c>
      <c r="N34" s="21">
        <v>0.10084</v>
      </c>
    </row>
    <row r="35" spans="1:14" x14ac:dyDescent="0.25">
      <c r="A35" s="9">
        <v>40330</v>
      </c>
      <c r="B35" s="8">
        <v>8.15</v>
      </c>
      <c r="C35" s="8">
        <v>8.1500000000000003E-2</v>
      </c>
      <c r="E35" s="8">
        <v>8.1639999999999997</v>
      </c>
      <c r="F35" s="8">
        <v>8.1640000000000004E-2</v>
      </c>
      <c r="H35" s="8">
        <v>8.3800000000000008</v>
      </c>
      <c r="I35" s="8">
        <v>8.3799999999999999E-2</v>
      </c>
      <c r="K35" s="8">
        <v>8.5030000000000001</v>
      </c>
      <c r="N35" s="21">
        <v>8.5029999999999994E-2</v>
      </c>
    </row>
    <row r="36" spans="1:14" x14ac:dyDescent="0.25">
      <c r="A36" s="9">
        <v>40360</v>
      </c>
      <c r="B36" s="8">
        <v>8.15</v>
      </c>
      <c r="C36" s="8">
        <v>8.1500000000000003E-2</v>
      </c>
      <c r="E36" s="8">
        <v>8.1639999999999997</v>
      </c>
      <c r="F36" s="8">
        <v>8.1640000000000004E-2</v>
      </c>
      <c r="H36" s="10">
        <v>8.7850000000000001</v>
      </c>
      <c r="I36" s="10">
        <v>8.7849999999999998E-2</v>
      </c>
      <c r="K36" s="8">
        <v>11.914</v>
      </c>
      <c r="N36" s="21">
        <v>0.11914</v>
      </c>
    </row>
    <row r="37" spans="1:14" x14ac:dyDescent="0.25">
      <c r="A37" s="9">
        <v>40391</v>
      </c>
      <c r="B37" s="8">
        <v>8.15</v>
      </c>
      <c r="C37" s="8">
        <v>8.1500000000000003E-2</v>
      </c>
      <c r="E37" s="8">
        <v>8.1639999999999997</v>
      </c>
      <c r="F37" s="8">
        <v>8.1640000000000004E-2</v>
      </c>
      <c r="H37" s="10">
        <v>8.8930000000000007</v>
      </c>
      <c r="I37" s="10">
        <v>8.8929999999999995E-2</v>
      </c>
      <c r="K37" s="10">
        <v>10.366</v>
      </c>
      <c r="N37" s="21">
        <v>0.10366</v>
      </c>
    </row>
    <row r="38" spans="1:14" x14ac:dyDescent="0.25">
      <c r="A38" s="9">
        <v>40422</v>
      </c>
      <c r="B38" s="8">
        <v>8.15</v>
      </c>
      <c r="C38" s="8">
        <v>8.1500000000000003E-2</v>
      </c>
      <c r="E38" s="8">
        <v>8.1639999999999997</v>
      </c>
      <c r="F38" s="8">
        <v>8.1640000000000004E-2</v>
      </c>
      <c r="H38" s="10">
        <v>8.3789999999999996</v>
      </c>
      <c r="I38" s="10">
        <v>8.3790000000000003E-2</v>
      </c>
      <c r="K38" s="10">
        <v>11.407999999999999</v>
      </c>
      <c r="N38" s="21">
        <v>0.11408</v>
      </c>
    </row>
    <row r="39" spans="1:14" x14ac:dyDescent="0.25">
      <c r="A39" s="9">
        <v>40452</v>
      </c>
      <c r="B39" s="8">
        <v>8.15</v>
      </c>
      <c r="C39" s="8">
        <v>8.1500000000000003E-2</v>
      </c>
      <c r="E39" s="8">
        <v>8.1639999999999997</v>
      </c>
      <c r="F39" s="8">
        <v>8.1640000000000004E-2</v>
      </c>
      <c r="H39" s="10">
        <v>8.4659999999999993</v>
      </c>
      <c r="I39" s="10">
        <v>8.4659999999999999E-2</v>
      </c>
      <c r="K39" s="10">
        <v>8.9809999999999999</v>
      </c>
      <c r="N39" s="21">
        <v>8.9810000000000001E-2</v>
      </c>
    </row>
    <row r="40" spans="1:14" x14ac:dyDescent="0.25">
      <c r="A40" s="9">
        <v>40483</v>
      </c>
      <c r="B40" s="8">
        <v>8.15</v>
      </c>
      <c r="C40" s="8">
        <v>8.1500000000000003E-2</v>
      </c>
      <c r="E40" s="8">
        <v>8.1639999999999997</v>
      </c>
      <c r="F40" s="8">
        <v>8.1640000000000004E-2</v>
      </c>
      <c r="H40" s="10">
        <v>8.8059999999999992</v>
      </c>
      <c r="I40" s="10">
        <v>8.8059999999999999E-2</v>
      </c>
      <c r="K40" s="10">
        <v>9.5090000000000003</v>
      </c>
      <c r="N40" s="21">
        <v>9.5089999999999994E-2</v>
      </c>
    </row>
    <row r="41" spans="1:14" x14ac:dyDescent="0.25">
      <c r="A41" s="9">
        <v>40513</v>
      </c>
      <c r="B41" s="8">
        <v>7.5339999999999998</v>
      </c>
      <c r="C41" s="8">
        <v>7.5340000000000004E-2</v>
      </c>
      <c r="E41" s="8">
        <v>7.5469999999999997</v>
      </c>
      <c r="F41" s="8">
        <v>7.5469999999999995E-2</v>
      </c>
      <c r="H41" s="10">
        <v>7.7009999999999996</v>
      </c>
      <c r="I41" s="10">
        <v>7.7009999999999995E-2</v>
      </c>
      <c r="K41" s="10">
        <v>12.124000000000001</v>
      </c>
      <c r="N41" s="21">
        <v>0.12124</v>
      </c>
    </row>
    <row r="42" spans="1:14" x14ac:dyDescent="0.25">
      <c r="A42" s="9">
        <v>40544</v>
      </c>
      <c r="B42" s="8">
        <v>7.5339999999999998</v>
      </c>
      <c r="C42" s="8">
        <v>7.5340000000000004E-2</v>
      </c>
      <c r="E42" s="8">
        <v>7.5469999999999997</v>
      </c>
      <c r="F42" s="8">
        <v>7.5469999999999995E-2</v>
      </c>
      <c r="H42" s="10">
        <v>8.4320000000000004</v>
      </c>
      <c r="I42" s="10">
        <v>8.4320000000000006E-2</v>
      </c>
      <c r="K42" s="10">
        <v>12.413</v>
      </c>
      <c r="N42" s="21">
        <v>0.12413</v>
      </c>
    </row>
    <row r="43" spans="1:14" x14ac:dyDescent="0.25">
      <c r="A43" s="9">
        <v>40575</v>
      </c>
      <c r="B43" s="8">
        <v>7.5339999999999998</v>
      </c>
      <c r="C43" s="8">
        <v>7.5340000000000004E-2</v>
      </c>
      <c r="E43" s="8">
        <v>7.5469999999999997</v>
      </c>
      <c r="F43" s="8">
        <v>7.5469999999999995E-2</v>
      </c>
      <c r="H43" s="10">
        <v>8.4939999999999998</v>
      </c>
      <c r="I43" s="10">
        <v>8.4940000000000002E-2</v>
      </c>
      <c r="K43" s="8">
        <v>9.42</v>
      </c>
      <c r="N43" s="21">
        <v>9.4200000000000006E-2</v>
      </c>
    </row>
    <row r="44" spans="1:14" x14ac:dyDescent="0.25">
      <c r="A44" s="9">
        <v>40603</v>
      </c>
      <c r="B44" s="8">
        <v>7.5339999999999998</v>
      </c>
      <c r="C44" s="8">
        <v>7.5340000000000004E-2</v>
      </c>
      <c r="E44" s="8">
        <v>7.5469999999999997</v>
      </c>
      <c r="F44" s="8">
        <v>7.5469999999999995E-2</v>
      </c>
      <c r="H44" s="10">
        <v>7.7309999999999999</v>
      </c>
      <c r="I44" s="10">
        <v>7.7310000000000004E-2</v>
      </c>
      <c r="K44" s="10">
        <v>8.4250000000000007</v>
      </c>
      <c r="N44" s="21">
        <v>8.4250000000000005E-2</v>
      </c>
    </row>
    <row r="45" spans="1:14" x14ac:dyDescent="0.25">
      <c r="A45" s="9">
        <v>40634</v>
      </c>
      <c r="B45" s="8">
        <v>7.5339999999999998</v>
      </c>
      <c r="C45" s="8">
        <v>7.5340000000000004E-2</v>
      </c>
      <c r="E45" s="8">
        <v>7.5469999999999997</v>
      </c>
      <c r="F45" s="8">
        <v>7.5469999999999995E-2</v>
      </c>
      <c r="H45" s="10">
        <v>7.6879999999999997</v>
      </c>
      <c r="I45" s="10">
        <v>7.6880000000000004E-2</v>
      </c>
      <c r="K45" s="10">
        <v>7.8810000000000002</v>
      </c>
      <c r="N45" s="21">
        <v>7.8810000000000005E-2</v>
      </c>
    </row>
    <row r="46" spans="1:14" x14ac:dyDescent="0.25">
      <c r="A46" s="9">
        <v>40664</v>
      </c>
      <c r="B46" s="8">
        <v>7.5339999999999998</v>
      </c>
      <c r="C46" s="8">
        <v>7.5340000000000004E-2</v>
      </c>
      <c r="E46" s="8">
        <v>7.5469999999999997</v>
      </c>
      <c r="F46" s="8">
        <v>7.5469999999999995E-2</v>
      </c>
      <c r="H46" s="10">
        <v>7.5670000000000002</v>
      </c>
      <c r="I46" s="10">
        <v>7.5670000000000001E-2</v>
      </c>
      <c r="K46" s="10">
        <v>7.7750000000000004</v>
      </c>
      <c r="N46" s="21">
        <v>7.775E-2</v>
      </c>
    </row>
    <row r="47" spans="1:14" x14ac:dyDescent="0.25">
      <c r="A47" s="9">
        <v>40695</v>
      </c>
      <c r="B47" s="8">
        <v>7.3380000000000001</v>
      </c>
      <c r="C47" s="8">
        <v>7.3380000000000001E-2</v>
      </c>
      <c r="E47" s="8">
        <v>7.3520000000000003</v>
      </c>
      <c r="F47" s="8">
        <v>7.3520000000000002E-2</v>
      </c>
      <c r="H47" s="10">
        <v>7.0830000000000002</v>
      </c>
      <c r="I47" s="10">
        <v>7.0830000000000004E-2</v>
      </c>
      <c r="K47" s="10">
        <v>7.101</v>
      </c>
      <c r="N47" s="21">
        <v>7.1010000000000004E-2</v>
      </c>
    </row>
    <row r="48" spans="1:14" x14ac:dyDescent="0.25">
      <c r="A48" s="9">
        <v>40725</v>
      </c>
      <c r="B48" s="8">
        <v>7.3380000000000001</v>
      </c>
      <c r="C48" s="8">
        <v>7.3380000000000001E-2</v>
      </c>
      <c r="E48" s="8">
        <v>7.3520000000000003</v>
      </c>
      <c r="F48" s="8">
        <v>7.3520000000000002E-2</v>
      </c>
      <c r="H48" s="10">
        <v>7.8360000000000003</v>
      </c>
      <c r="I48" s="10">
        <v>7.8359999999999999E-2</v>
      </c>
      <c r="K48" s="10">
        <v>8.4329999999999998</v>
      </c>
      <c r="N48" s="21">
        <v>8.4330000000000002E-2</v>
      </c>
    </row>
    <row r="49" spans="1:14" x14ac:dyDescent="0.25">
      <c r="A49" s="9">
        <v>40756</v>
      </c>
      <c r="B49" s="8">
        <v>7.3380000000000001</v>
      </c>
      <c r="C49" s="8">
        <v>7.3380000000000001E-2</v>
      </c>
      <c r="E49" s="8">
        <v>7.3520000000000003</v>
      </c>
      <c r="F49" s="8">
        <v>7.3520000000000002E-2</v>
      </c>
      <c r="H49" s="10">
        <v>8.0120000000000005</v>
      </c>
      <c r="I49" s="10">
        <v>8.0119999999999997E-2</v>
      </c>
      <c r="K49" s="10">
        <v>7.0010000000000003</v>
      </c>
      <c r="N49" s="21">
        <v>7.0010000000000003E-2</v>
      </c>
    </row>
    <row r="50" spans="1:14" x14ac:dyDescent="0.25">
      <c r="A50" s="9">
        <v>40787</v>
      </c>
      <c r="B50" s="8">
        <v>7.3380000000000001</v>
      </c>
      <c r="C50" s="8">
        <v>7.3380000000000001E-2</v>
      </c>
      <c r="E50" s="8">
        <v>7.3520000000000003</v>
      </c>
      <c r="F50" s="8">
        <v>7.3520000000000002E-2</v>
      </c>
      <c r="H50" s="8">
        <v>7.04</v>
      </c>
      <c r="I50" s="8">
        <v>7.0400000000000004E-2</v>
      </c>
      <c r="K50" s="10">
        <v>7.1520000000000001</v>
      </c>
      <c r="N50" s="21">
        <v>7.152E-2</v>
      </c>
    </row>
    <row r="51" spans="1:14" x14ac:dyDescent="0.25">
      <c r="A51" s="9">
        <v>40817</v>
      </c>
      <c r="B51" s="8">
        <v>7.3380000000000001</v>
      </c>
      <c r="C51" s="8">
        <v>7.3380000000000001E-2</v>
      </c>
      <c r="E51" s="8">
        <v>7.3520000000000003</v>
      </c>
      <c r="F51" s="8">
        <v>7.3520000000000002E-2</v>
      </c>
      <c r="H51" s="10">
        <v>7.016</v>
      </c>
      <c r="I51" s="10">
        <v>7.016E-2</v>
      </c>
      <c r="K51" s="8">
        <v>6.6310000000000002</v>
      </c>
      <c r="N51" s="21">
        <v>6.6309999999999994E-2</v>
      </c>
    </row>
    <row r="52" spans="1:14" x14ac:dyDescent="0.25">
      <c r="A52" s="9">
        <v>40848</v>
      </c>
      <c r="B52" s="8">
        <v>7.3380000000000001</v>
      </c>
      <c r="C52" s="8">
        <v>7.3380000000000001E-2</v>
      </c>
      <c r="E52" s="8">
        <v>7.3520000000000003</v>
      </c>
      <c r="F52" s="8">
        <v>7.3520000000000002E-2</v>
      </c>
      <c r="H52" s="10">
        <v>7.2910000000000004</v>
      </c>
      <c r="I52" s="10">
        <v>7.2910000000000003E-2</v>
      </c>
      <c r="K52" s="8">
        <v>6.6020000000000003</v>
      </c>
      <c r="N52" s="21">
        <v>6.6019999999999995E-2</v>
      </c>
    </row>
    <row r="53" spans="1:14" x14ac:dyDescent="0.25">
      <c r="A53" s="9">
        <v>40878</v>
      </c>
      <c r="B53" s="8">
        <v>8.1750000000000007</v>
      </c>
      <c r="C53" s="8">
        <v>8.1750000000000003E-2</v>
      </c>
      <c r="E53" s="8">
        <v>8.1750000000000007</v>
      </c>
      <c r="F53" s="8">
        <v>8.1750000000000003E-2</v>
      </c>
      <c r="H53" s="10">
        <v>8.4949999999999992</v>
      </c>
      <c r="I53" s="10">
        <v>8.4949999999999998E-2</v>
      </c>
      <c r="K53" s="8">
        <v>5.8</v>
      </c>
      <c r="N53" s="21">
        <v>5.8000000000000003E-2</v>
      </c>
    </row>
    <row r="54" spans="1:14" x14ac:dyDescent="0.25">
      <c r="A54" s="9">
        <v>40909</v>
      </c>
      <c r="B54" s="8">
        <v>8.1750000000000007</v>
      </c>
      <c r="C54" s="8">
        <v>8.1750000000000003E-2</v>
      </c>
      <c r="E54" s="8">
        <v>8.1750000000000007</v>
      </c>
      <c r="F54" s="8">
        <v>8.1750000000000003E-2</v>
      </c>
      <c r="H54" s="8">
        <v>9.5</v>
      </c>
      <c r="I54" s="8">
        <v>9.5000000000000001E-2</v>
      </c>
      <c r="K54" s="8">
        <v>6.1189999999999998</v>
      </c>
      <c r="N54" s="21">
        <v>6.1190000000000001E-2</v>
      </c>
    </row>
    <row r="55" spans="1:14" x14ac:dyDescent="0.25">
      <c r="A55" s="9">
        <v>40940</v>
      </c>
      <c r="B55" s="8">
        <v>8.1750000000000007</v>
      </c>
      <c r="C55" s="8">
        <v>8.1750000000000003E-2</v>
      </c>
      <c r="E55" s="8">
        <v>8.1750000000000007</v>
      </c>
      <c r="F55" s="8">
        <v>8.1750000000000003E-2</v>
      </c>
      <c r="H55" s="10">
        <v>9.2620000000000005</v>
      </c>
      <c r="I55" s="10">
        <v>9.2619999999999994E-2</v>
      </c>
      <c r="K55" s="8">
        <v>5.234</v>
      </c>
      <c r="N55" s="21">
        <v>5.2339999999999998E-2</v>
      </c>
    </row>
    <row r="56" spans="1:14" x14ac:dyDescent="0.25">
      <c r="A56" s="9">
        <v>40969</v>
      </c>
      <c r="B56" s="8">
        <v>8.1750000000000007</v>
      </c>
      <c r="C56" s="8">
        <v>8.1750000000000003E-2</v>
      </c>
      <c r="E56" s="8">
        <v>8.1750000000000007</v>
      </c>
      <c r="F56" s="8">
        <v>8.1750000000000003E-2</v>
      </c>
      <c r="H56" s="10">
        <v>7.4029999999999996</v>
      </c>
      <c r="I56" s="10">
        <v>7.4029999999999999E-2</v>
      </c>
      <c r="K56" s="10">
        <v>4.7119999999999997</v>
      </c>
      <c r="N56" s="21">
        <v>4.7120000000000002E-2</v>
      </c>
    </row>
    <row r="57" spans="1:14" x14ac:dyDescent="0.25">
      <c r="A57" s="9">
        <v>41000</v>
      </c>
      <c r="B57" s="8">
        <v>8.1750000000000007</v>
      </c>
      <c r="C57" s="8">
        <v>8.1750000000000003E-2</v>
      </c>
      <c r="E57" s="8">
        <v>8.1750000000000007</v>
      </c>
      <c r="F57" s="8">
        <v>8.1750000000000003E-2</v>
      </c>
      <c r="H57" s="10">
        <v>7.1710000000000003</v>
      </c>
      <c r="I57" s="10">
        <v>7.1709999999999996E-2</v>
      </c>
      <c r="K57" s="10">
        <v>4.7510000000000003</v>
      </c>
      <c r="N57" s="21">
        <v>4.7509999999999997E-2</v>
      </c>
    </row>
    <row r="58" spans="1:14" x14ac:dyDescent="0.25">
      <c r="A58" s="9">
        <v>41030</v>
      </c>
      <c r="B58" s="8">
        <v>8.1750000000000007</v>
      </c>
      <c r="C58" s="8">
        <v>8.1750000000000003E-2</v>
      </c>
      <c r="E58" s="8">
        <v>8.1750000000000007</v>
      </c>
      <c r="F58" s="8">
        <v>8.1750000000000003E-2</v>
      </c>
      <c r="H58" s="10">
        <v>7.0030000000000001</v>
      </c>
      <c r="I58" s="10">
        <v>7.0029999999999995E-2</v>
      </c>
      <c r="K58" s="10">
        <v>4.9859999999999998</v>
      </c>
      <c r="N58" s="21">
        <v>4.9860000000000002E-2</v>
      </c>
    </row>
    <row r="59" spans="1:14" x14ac:dyDescent="0.25">
      <c r="A59" s="9">
        <v>41061</v>
      </c>
      <c r="B59" s="8">
        <v>6.23</v>
      </c>
      <c r="C59" s="8">
        <v>6.2300000000000001E-2</v>
      </c>
      <c r="E59" s="8">
        <v>6.23</v>
      </c>
      <c r="F59" s="8">
        <v>6.2300000000000001E-2</v>
      </c>
      <c r="H59" s="10">
        <v>6.1319999999999997</v>
      </c>
      <c r="I59" s="10">
        <v>6.132E-2</v>
      </c>
      <c r="K59" s="13">
        <v>6.242</v>
      </c>
      <c r="N59" s="21">
        <v>6.2420000000000003E-2</v>
      </c>
    </row>
    <row r="60" spans="1:14" x14ac:dyDescent="0.25">
      <c r="A60" s="9">
        <v>41091</v>
      </c>
      <c r="B60" s="8">
        <v>6.23</v>
      </c>
      <c r="C60" s="8">
        <v>6.2300000000000001E-2</v>
      </c>
      <c r="E60" s="8">
        <v>6.23</v>
      </c>
      <c r="F60" s="8">
        <v>6.2300000000000001E-2</v>
      </c>
      <c r="H60" s="10">
        <v>6.9109999999999996</v>
      </c>
      <c r="I60" s="10">
        <v>6.9110000000000005E-2</v>
      </c>
      <c r="K60" s="13">
        <v>7.016</v>
      </c>
      <c r="N60" s="21">
        <v>7.016E-2</v>
      </c>
    </row>
    <row r="61" spans="1:14" x14ac:dyDescent="0.25">
      <c r="A61" s="9">
        <v>41122</v>
      </c>
      <c r="B61" s="8">
        <v>6.23</v>
      </c>
      <c r="C61" s="8">
        <v>6.2300000000000001E-2</v>
      </c>
      <c r="E61" s="8">
        <v>6.23</v>
      </c>
      <c r="F61" s="8">
        <v>6.2300000000000001E-2</v>
      </c>
      <c r="H61" s="10">
        <v>6.8339999999999996</v>
      </c>
      <c r="I61" s="10">
        <v>6.8339999999999998E-2</v>
      </c>
      <c r="K61" s="13">
        <v>7.1879999999999997</v>
      </c>
      <c r="N61" s="21">
        <v>7.1879999999999999E-2</v>
      </c>
    </row>
    <row r="62" spans="1:14" x14ac:dyDescent="0.25">
      <c r="A62" s="9">
        <v>41153</v>
      </c>
      <c r="B62" s="8">
        <v>6.23</v>
      </c>
      <c r="C62" s="8">
        <v>6.2300000000000001E-2</v>
      </c>
      <c r="E62" s="8">
        <v>6.23</v>
      </c>
      <c r="F62" s="8">
        <v>6.2300000000000001E-2</v>
      </c>
      <c r="H62" s="8">
        <v>6.32</v>
      </c>
      <c r="I62" s="8">
        <v>6.3200000000000006E-2</v>
      </c>
      <c r="K62" s="13">
        <v>5.5250000000000004</v>
      </c>
      <c r="N62" s="21">
        <v>5.525E-2</v>
      </c>
    </row>
    <row r="63" spans="1:14" x14ac:dyDescent="0.25">
      <c r="A63" s="9">
        <v>41183</v>
      </c>
      <c r="B63" s="8">
        <v>6.23</v>
      </c>
      <c r="C63" s="8">
        <v>6.2300000000000001E-2</v>
      </c>
      <c r="E63" s="8">
        <v>6.23</v>
      </c>
      <c r="F63" s="8">
        <v>6.2300000000000001E-2</v>
      </c>
      <c r="H63" s="10">
        <v>6.2539999999999996</v>
      </c>
      <c r="I63" s="10">
        <v>6.2539999999999998E-2</v>
      </c>
      <c r="K63" s="13">
        <v>5.2889999999999997</v>
      </c>
      <c r="N63" s="21">
        <v>5.289E-2</v>
      </c>
    </row>
    <row r="64" spans="1:14" x14ac:dyDescent="0.25">
      <c r="A64" s="9">
        <v>41214</v>
      </c>
      <c r="B64" s="8">
        <v>6.23</v>
      </c>
      <c r="C64" s="8">
        <v>6.2300000000000001E-2</v>
      </c>
      <c r="E64" s="8">
        <v>6.23</v>
      </c>
      <c r="F64" s="8">
        <v>6.2300000000000001E-2</v>
      </c>
      <c r="H64" s="10">
        <v>6.468</v>
      </c>
      <c r="I64" s="10">
        <v>6.4680000000000001E-2</v>
      </c>
      <c r="K64" s="13">
        <v>6.8949999999999996</v>
      </c>
      <c r="N64" s="21">
        <v>6.8949999999999997E-2</v>
      </c>
    </row>
    <row r="65" spans="1:14" x14ac:dyDescent="0.25">
      <c r="A65" s="9">
        <v>41244</v>
      </c>
      <c r="B65" s="8">
        <v>7.1260000000000003</v>
      </c>
      <c r="C65" s="8">
        <v>7.1260000000000004E-2</v>
      </c>
      <c r="E65" s="8">
        <v>7.1260000000000003</v>
      </c>
      <c r="F65" s="8">
        <v>7.1260000000000004E-2</v>
      </c>
      <c r="H65" s="10">
        <v>7.4619999999999997</v>
      </c>
      <c r="I65" s="10">
        <v>7.4620000000000006E-2</v>
      </c>
      <c r="K65" s="13">
        <v>5.9260000000000002</v>
      </c>
      <c r="N65" s="21">
        <f>ROUND((0.05833*3+0.05936*27)/30,5)</f>
        <v>5.926E-2</v>
      </c>
    </row>
    <row r="66" spans="1:14" x14ac:dyDescent="0.25">
      <c r="A66" s="9">
        <v>41275</v>
      </c>
      <c r="B66" s="8">
        <v>7.1260000000000003</v>
      </c>
      <c r="C66" s="8">
        <v>7.1260000000000004E-2</v>
      </c>
      <c r="E66" s="8">
        <v>7.1260000000000003</v>
      </c>
      <c r="F66" s="8">
        <v>7.1260000000000004E-2</v>
      </c>
      <c r="H66" s="10">
        <v>8.798</v>
      </c>
      <c r="I66" s="10">
        <v>8.7980000000000003E-2</v>
      </c>
      <c r="K66" s="13">
        <v>9.9659999999999993</v>
      </c>
      <c r="N66" s="21">
        <v>9.9659999999999999E-2</v>
      </c>
    </row>
    <row r="67" spans="1:14" x14ac:dyDescent="0.25">
      <c r="A67" s="9">
        <v>41306</v>
      </c>
      <c r="B67" s="8">
        <v>7.1260000000000003</v>
      </c>
      <c r="C67" s="8">
        <v>7.1260000000000004E-2</v>
      </c>
      <c r="E67" s="8">
        <v>7.1260000000000003</v>
      </c>
      <c r="F67" s="8">
        <v>7.1260000000000004E-2</v>
      </c>
      <c r="H67" s="10">
        <v>8.3030000000000008</v>
      </c>
      <c r="I67" s="10">
        <v>8.3030000000000007E-2</v>
      </c>
      <c r="K67" s="13">
        <v>14.401</v>
      </c>
      <c r="N67" s="21">
        <v>0.14401</v>
      </c>
    </row>
    <row r="68" spans="1:14" x14ac:dyDescent="0.25">
      <c r="A68" s="9">
        <v>41334</v>
      </c>
      <c r="B68" s="8">
        <v>7.1260000000000003</v>
      </c>
      <c r="C68" s="8">
        <v>7.1260000000000004E-2</v>
      </c>
      <c r="E68" s="8">
        <v>7.1260000000000003</v>
      </c>
      <c r="F68" s="8">
        <v>7.1260000000000004E-2</v>
      </c>
      <c r="H68" s="10">
        <v>6.774</v>
      </c>
      <c r="I68" s="10">
        <v>6.7740000000000009E-2</v>
      </c>
      <c r="K68" s="14">
        <v>7.8</v>
      </c>
      <c r="N68" s="21">
        <v>7.8E-2</v>
      </c>
    </row>
    <row r="69" spans="1:14" x14ac:dyDescent="0.25">
      <c r="A69" s="9">
        <v>41365</v>
      </c>
      <c r="B69" s="8">
        <v>7.1260000000000003</v>
      </c>
      <c r="C69" s="8">
        <v>7.1260000000000004E-2</v>
      </c>
      <c r="E69" s="8">
        <v>7.1260000000000003</v>
      </c>
      <c r="F69" s="8">
        <v>7.1260000000000004E-2</v>
      </c>
      <c r="H69" s="10">
        <v>6.4640000000000004</v>
      </c>
      <c r="I69" s="10">
        <v>6.4640000000000003E-2</v>
      </c>
      <c r="K69" s="13">
        <v>6.0819999999999999</v>
      </c>
      <c r="N69" s="21">
        <v>6.0819999999999999E-2</v>
      </c>
    </row>
    <row r="70" spans="1:14" x14ac:dyDescent="0.25">
      <c r="A70" s="9">
        <v>41395</v>
      </c>
      <c r="B70" s="8">
        <v>7.1260000000000003</v>
      </c>
      <c r="C70" s="8">
        <v>7.1260000000000004E-2</v>
      </c>
      <c r="E70" s="8">
        <v>7.1260000000000003</v>
      </c>
      <c r="F70" s="8">
        <v>7.1260000000000004E-2</v>
      </c>
      <c r="H70" s="10">
        <v>6.3570000000000002</v>
      </c>
      <c r="I70" s="10">
        <v>6.3570000000000002E-2</v>
      </c>
      <c r="K70" s="13">
        <v>6.1269999999999998</v>
      </c>
      <c r="N70" s="21">
        <v>6.1269999999999998E-2</v>
      </c>
    </row>
    <row r="71" spans="1:14" x14ac:dyDescent="0.25">
      <c r="A71" s="9">
        <v>41426</v>
      </c>
      <c r="B71" s="8">
        <v>7.851</v>
      </c>
      <c r="C71" s="8">
        <v>7.8509999999999996E-2</v>
      </c>
      <c r="E71" s="8">
        <v>7.851</v>
      </c>
      <c r="F71" s="8">
        <v>7.8509999999999996E-2</v>
      </c>
      <c r="H71" s="10">
        <v>7.2709999999999999</v>
      </c>
      <c r="I71" s="10">
        <v>7.2709999999999997E-2</v>
      </c>
      <c r="K71" s="13">
        <v>6.2389999999999999</v>
      </c>
      <c r="N71" s="21">
        <v>6.2390000000000001E-2</v>
      </c>
    </row>
    <row r="72" spans="1:14" x14ac:dyDescent="0.25">
      <c r="A72" s="9">
        <v>41456</v>
      </c>
      <c r="B72" s="8">
        <v>7.851</v>
      </c>
      <c r="C72" s="8">
        <v>7.8509999999999996E-2</v>
      </c>
      <c r="E72" s="8">
        <v>7.851</v>
      </c>
      <c r="F72" s="8">
        <v>7.8509999999999996E-2</v>
      </c>
      <c r="H72" s="10">
        <v>7.6580000000000004</v>
      </c>
      <c r="I72" s="10">
        <v>7.6580000000000009E-2</v>
      </c>
      <c r="K72" s="13">
        <v>8.7289999999999992</v>
      </c>
      <c r="N72" s="21">
        <v>8.7290000000000006E-2</v>
      </c>
    </row>
    <row r="73" spans="1:14" x14ac:dyDescent="0.25">
      <c r="A73" s="9">
        <v>41487</v>
      </c>
      <c r="B73" s="8">
        <v>7.851</v>
      </c>
      <c r="C73" s="8">
        <v>7.8509999999999996E-2</v>
      </c>
      <c r="E73" s="8">
        <v>7.851</v>
      </c>
      <c r="F73" s="8">
        <v>7.8509999999999996E-2</v>
      </c>
      <c r="H73" s="10">
        <v>7.6020000000000003</v>
      </c>
      <c r="I73" s="10">
        <v>7.6020000000000004E-2</v>
      </c>
      <c r="K73" s="13">
        <v>5.5510000000000002</v>
      </c>
      <c r="N73" s="21">
        <v>5.5509999999999997E-2</v>
      </c>
    </row>
    <row r="74" spans="1:14" x14ac:dyDescent="0.25">
      <c r="A74" s="9">
        <v>41518</v>
      </c>
      <c r="B74" s="8">
        <v>7.851</v>
      </c>
      <c r="C74" s="8">
        <v>7.8509999999999996E-2</v>
      </c>
      <c r="E74" s="8">
        <v>7.851</v>
      </c>
      <c r="F74" s="8">
        <v>7.8509999999999996E-2</v>
      </c>
      <c r="H74" s="10">
        <v>6.8680000000000003</v>
      </c>
      <c r="I74" s="10">
        <v>6.8680000000000005E-2</v>
      </c>
      <c r="K74" s="13">
        <v>6.4379999999999997</v>
      </c>
      <c r="N74" s="21">
        <v>6.4380000000000007E-2</v>
      </c>
    </row>
    <row r="75" spans="1:14" x14ac:dyDescent="0.25">
      <c r="A75" s="9">
        <v>41548</v>
      </c>
      <c r="B75" s="8">
        <v>7.851</v>
      </c>
      <c r="C75" s="8">
        <v>7.8509999999999996E-2</v>
      </c>
      <c r="E75" s="8">
        <v>7.851</v>
      </c>
      <c r="F75" s="8">
        <v>7.8509999999999996E-2</v>
      </c>
      <c r="H75" s="10">
        <v>6.7409999999999997</v>
      </c>
      <c r="I75" s="10">
        <v>6.7409999999999998E-2</v>
      </c>
      <c r="K75" s="13">
        <v>5.8310000000000004</v>
      </c>
      <c r="N75" s="21">
        <v>5.8310000000000001E-2</v>
      </c>
    </row>
    <row r="76" spans="1:14" x14ac:dyDescent="0.25">
      <c r="A76" s="9">
        <v>41579</v>
      </c>
      <c r="B76" s="8">
        <v>7.851</v>
      </c>
      <c r="C76" s="8">
        <v>7.8509999999999996E-2</v>
      </c>
      <c r="E76" s="8">
        <v>7.851</v>
      </c>
      <c r="F76" s="8">
        <v>7.8509999999999996E-2</v>
      </c>
      <c r="H76" s="10">
        <v>7.1520000000000001</v>
      </c>
      <c r="I76" s="10">
        <v>7.152E-2</v>
      </c>
      <c r="K76" s="13">
        <v>6.9870000000000001</v>
      </c>
      <c r="N76" s="21">
        <v>6.9870000000000002E-2</v>
      </c>
    </row>
    <row r="77" spans="1:14" x14ac:dyDescent="0.25">
      <c r="A77" s="9">
        <v>41609</v>
      </c>
      <c r="B77" s="8">
        <v>9.2759999999999998</v>
      </c>
      <c r="C77" s="8">
        <v>9.2759999999999995E-2</v>
      </c>
      <c r="E77" s="8">
        <v>9.2759999999999998</v>
      </c>
      <c r="F77" s="8">
        <v>9.2759999999999995E-2</v>
      </c>
      <c r="H77" s="10">
        <v>9.7149999999999999</v>
      </c>
      <c r="I77" s="10">
        <v>9.715E-2</v>
      </c>
      <c r="K77" s="13">
        <v>13.077999999999999</v>
      </c>
      <c r="N77" s="21">
        <f>ROUND((0.13113*3+0.13074*27)/30,5)</f>
        <v>0.13078000000000001</v>
      </c>
    </row>
    <row r="78" spans="1:14" x14ac:dyDescent="0.25">
      <c r="A78" s="9">
        <v>41640</v>
      </c>
      <c r="B78" s="8">
        <v>9.2759999999999998</v>
      </c>
      <c r="C78" s="8">
        <v>9.2759999999999995E-2</v>
      </c>
      <c r="E78" s="8">
        <v>9.2759999999999998</v>
      </c>
      <c r="F78" s="8">
        <v>9.2759999999999995E-2</v>
      </c>
      <c r="H78" s="10">
        <v>11.706</v>
      </c>
      <c r="I78" s="10">
        <v>0.11706</v>
      </c>
      <c r="K78" s="13">
        <v>18.779</v>
      </c>
      <c r="N78" s="21">
        <v>0.18779000000000001</v>
      </c>
    </row>
    <row r="79" spans="1:14" x14ac:dyDescent="0.25">
      <c r="A79" s="9">
        <v>41671</v>
      </c>
      <c r="B79" s="8">
        <v>9.2759999999999998</v>
      </c>
      <c r="C79" s="8">
        <v>9.2759999999999995E-2</v>
      </c>
      <c r="E79" s="8">
        <v>9.2759999999999998</v>
      </c>
      <c r="F79" s="8">
        <v>9.2759999999999995E-2</v>
      </c>
      <c r="H79" s="10">
        <v>11.647</v>
      </c>
      <c r="I79" s="10">
        <v>0.11647</v>
      </c>
      <c r="K79" s="13">
        <v>20.866</v>
      </c>
      <c r="N79" s="21">
        <v>0.20866000000000001</v>
      </c>
    </row>
    <row r="80" spans="1:14" x14ac:dyDescent="0.25">
      <c r="A80" s="9">
        <v>41699</v>
      </c>
      <c r="B80" s="8">
        <v>9.2759999999999998</v>
      </c>
      <c r="C80" s="8">
        <v>9.2759999999999995E-2</v>
      </c>
      <c r="E80" s="8">
        <v>9.2759999999999998</v>
      </c>
      <c r="F80" s="8">
        <v>9.2759999999999995E-2</v>
      </c>
      <c r="H80" s="10">
        <v>8.1440000000000001</v>
      </c>
      <c r="I80" s="10">
        <v>8.1439999999999999E-2</v>
      </c>
      <c r="K80" s="13">
        <v>16.663</v>
      </c>
      <c r="N80" s="21">
        <v>0.16663</v>
      </c>
    </row>
    <row r="81" spans="1:14" x14ac:dyDescent="0.25">
      <c r="A81" s="9">
        <v>41730</v>
      </c>
      <c r="B81" s="8">
        <v>9.2759999999999998</v>
      </c>
      <c r="C81" s="8">
        <v>9.2759999999999995E-2</v>
      </c>
      <c r="E81" s="8">
        <v>9.2759999999999998</v>
      </c>
      <c r="F81" s="8">
        <v>9.2759999999999995E-2</v>
      </c>
      <c r="H81" s="10">
        <v>6.9829999999999997</v>
      </c>
      <c r="I81" s="10">
        <v>6.9830000000000003E-2</v>
      </c>
      <c r="K81" s="13">
        <v>7.1120000000000001</v>
      </c>
      <c r="N81" s="21">
        <v>7.1120000000000003E-2</v>
      </c>
    </row>
    <row r="82" spans="1:14" x14ac:dyDescent="0.25">
      <c r="A82" s="9">
        <v>41760</v>
      </c>
      <c r="B82" s="8">
        <v>9.2759999999999998</v>
      </c>
      <c r="C82" s="8">
        <v>9.2759999999999995E-2</v>
      </c>
      <c r="E82" s="8">
        <v>9.2759999999999998</v>
      </c>
      <c r="F82" s="8">
        <v>9.2759999999999995E-2</v>
      </c>
      <c r="H82" s="10">
        <v>6.7240000000000002</v>
      </c>
      <c r="I82" s="10">
        <v>6.7239999999999994E-2</v>
      </c>
      <c r="K82" s="13">
        <v>6.2009999999999996</v>
      </c>
      <c r="N82" s="21">
        <v>6.2010000000000003E-2</v>
      </c>
    </row>
    <row r="83" spans="1:14" x14ac:dyDescent="0.25">
      <c r="A83" s="9">
        <v>41791</v>
      </c>
      <c r="B83" s="8">
        <v>8.4849999999999994</v>
      </c>
      <c r="C83" s="8">
        <v>8.4849999999999995E-2</v>
      </c>
      <c r="E83" s="8">
        <v>8.4849999999999994</v>
      </c>
      <c r="F83" s="8">
        <v>8.4849999999999995E-2</v>
      </c>
      <c r="H83" s="10">
        <v>8.1489999999999991</v>
      </c>
      <c r="I83" s="10">
        <v>8.1490000000000007E-2</v>
      </c>
      <c r="K83" s="13">
        <v>6.3179999999999996</v>
      </c>
      <c r="N83" s="21">
        <v>6.318E-2</v>
      </c>
    </row>
    <row r="84" spans="1:14" x14ac:dyDescent="0.25">
      <c r="A84" s="9">
        <v>41821</v>
      </c>
      <c r="B84" s="8">
        <v>8.4849999999999994</v>
      </c>
      <c r="C84" s="8">
        <v>8.4849999999999995E-2</v>
      </c>
      <c r="E84" s="8">
        <v>8.4849999999999994</v>
      </c>
      <c r="F84" s="8">
        <v>8.4849999999999995E-2</v>
      </c>
      <c r="H84" s="10">
        <v>8.3840000000000003</v>
      </c>
      <c r="I84" s="10">
        <v>8.3839999999999998E-2</v>
      </c>
      <c r="K84" s="13">
        <v>6.2720000000000002</v>
      </c>
      <c r="N84" s="21">
        <v>6.2719999999999998E-2</v>
      </c>
    </row>
    <row r="85" spans="1:14" x14ac:dyDescent="0.25">
      <c r="A85" s="9">
        <v>41852</v>
      </c>
      <c r="B85" s="8">
        <v>8.4849999999999994</v>
      </c>
      <c r="C85" s="8">
        <v>8.4849999999999995E-2</v>
      </c>
      <c r="E85" s="8">
        <v>8.4849999999999994</v>
      </c>
      <c r="F85" s="8">
        <v>8.4849999999999995E-2</v>
      </c>
      <c r="H85" s="10">
        <v>8.0449999999999999</v>
      </c>
      <c r="I85" s="10">
        <v>8.0449999999999994E-2</v>
      </c>
      <c r="K85" s="13">
        <v>5.492</v>
      </c>
      <c r="N85" s="21">
        <v>5.4919999999999997E-2</v>
      </c>
    </row>
    <row r="86" spans="1:14" x14ac:dyDescent="0.25">
      <c r="A86" s="9">
        <v>41883</v>
      </c>
      <c r="B86" s="8">
        <v>8.4849999999999994</v>
      </c>
      <c r="C86" s="8">
        <v>8.4849999999999995E-2</v>
      </c>
      <c r="E86" s="8">
        <v>8.4849999999999994</v>
      </c>
      <c r="F86" s="8">
        <v>8.4849999999999995E-2</v>
      </c>
      <c r="H86" s="8">
        <v>7.06</v>
      </c>
      <c r="I86" s="8">
        <v>7.0599999999999996E-2</v>
      </c>
      <c r="K86" s="13">
        <v>6.0789999999999997</v>
      </c>
      <c r="N86" s="21">
        <v>6.0789999999999997E-2</v>
      </c>
    </row>
    <row r="87" spans="1:14" x14ac:dyDescent="0.25">
      <c r="A87" s="9">
        <v>41913</v>
      </c>
      <c r="B87" s="8">
        <v>8.4849999999999994</v>
      </c>
      <c r="C87" s="8">
        <v>8.4849999999999995E-2</v>
      </c>
      <c r="E87" s="8">
        <v>8.4849999999999994</v>
      </c>
      <c r="F87" s="8">
        <v>8.4849999999999995E-2</v>
      </c>
      <c r="H87" s="8">
        <v>7.35</v>
      </c>
      <c r="I87" s="8">
        <v>7.3499999999999996E-2</v>
      </c>
      <c r="K87" s="13">
        <v>5.9669999999999996</v>
      </c>
      <c r="N87" s="21">
        <v>5.9670000000000001E-2</v>
      </c>
    </row>
    <row r="88" spans="1:14" x14ac:dyDescent="0.25">
      <c r="A88" s="9">
        <v>41944</v>
      </c>
      <c r="B88" s="8">
        <v>8.4849999999999994</v>
      </c>
      <c r="C88" s="8">
        <v>8.4849999999999995E-2</v>
      </c>
      <c r="E88" s="8">
        <v>8.4849999999999994</v>
      </c>
      <c r="F88" s="8">
        <v>8.4849999999999995E-2</v>
      </c>
      <c r="H88" s="8">
        <v>8.8000000000000007</v>
      </c>
      <c r="I88" s="8">
        <v>8.7999999999999995E-2</v>
      </c>
      <c r="K88" s="14">
        <v>6.85</v>
      </c>
      <c r="N88" s="21">
        <v>6.8500000000000005E-2</v>
      </c>
    </row>
    <row r="89" spans="1:14" x14ac:dyDescent="0.25">
      <c r="A89" s="9">
        <v>41974</v>
      </c>
      <c r="B89" s="8">
        <v>14.327999999999999</v>
      </c>
      <c r="C89" s="8">
        <v>0.14327999999999999</v>
      </c>
      <c r="E89" s="8">
        <v>14.327999999999999</v>
      </c>
      <c r="F89" s="8">
        <v>0.14327999999999999</v>
      </c>
      <c r="H89" s="8">
        <v>16.352</v>
      </c>
      <c r="I89" s="8">
        <v>0.16352</v>
      </c>
      <c r="K89" s="14">
        <v>7.6559999999999997</v>
      </c>
      <c r="N89" s="21">
        <f>ROUND((0.07442*3+0.0768*27)/30,5)</f>
        <v>7.6560000000000003E-2</v>
      </c>
    </row>
    <row r="90" spans="1:14" x14ac:dyDescent="0.25">
      <c r="A90" s="9">
        <v>42005</v>
      </c>
      <c r="B90" s="8">
        <v>14.327999999999999</v>
      </c>
      <c r="C90" s="8">
        <v>0.14327999999999999</v>
      </c>
      <c r="E90" s="8">
        <v>14.327999999999999</v>
      </c>
      <c r="F90" s="8">
        <v>0.14327999999999999</v>
      </c>
      <c r="H90" s="8">
        <v>21.286999999999999</v>
      </c>
      <c r="I90" s="8">
        <v>0.21287</v>
      </c>
      <c r="K90" s="13">
        <v>9.7989999999999995</v>
      </c>
      <c r="N90" s="21">
        <v>9.7989999999999994E-2</v>
      </c>
    </row>
    <row r="91" spans="1:14" x14ac:dyDescent="0.25">
      <c r="A91" s="9">
        <v>42036</v>
      </c>
      <c r="B91" s="8">
        <v>14.327999999999999</v>
      </c>
      <c r="C91" s="8">
        <v>0.14327999999999999</v>
      </c>
      <c r="E91" s="8">
        <v>14.327999999999999</v>
      </c>
      <c r="F91" s="8">
        <v>0.14327999999999999</v>
      </c>
      <c r="H91" s="8">
        <v>20.716999999999999</v>
      </c>
      <c r="I91" s="8">
        <v>0.20716999999999999</v>
      </c>
      <c r="K91" s="13">
        <v>17.103999999999999</v>
      </c>
      <c r="N91" s="21">
        <v>0.17104</v>
      </c>
    </row>
    <row r="92" spans="1:14" x14ac:dyDescent="0.25">
      <c r="A92" s="9">
        <v>42064</v>
      </c>
      <c r="B92" s="8">
        <v>14.327999999999999</v>
      </c>
      <c r="C92" s="8">
        <v>0.14327999999999999</v>
      </c>
      <c r="E92" s="8">
        <v>14.327999999999999</v>
      </c>
      <c r="F92" s="8">
        <v>0.14327999999999999</v>
      </c>
      <c r="H92" s="8">
        <v>13.478</v>
      </c>
      <c r="I92" s="8">
        <v>0.13477999999999998</v>
      </c>
      <c r="K92" s="13">
        <v>10.095000000000001</v>
      </c>
      <c r="N92" s="21">
        <v>0.10095</v>
      </c>
    </row>
    <row r="93" spans="1:14" x14ac:dyDescent="0.25">
      <c r="A93" s="9">
        <v>42095</v>
      </c>
      <c r="B93" s="8">
        <v>14.327999999999999</v>
      </c>
      <c r="C93" s="8">
        <v>0.14327999999999999</v>
      </c>
      <c r="E93" s="8">
        <v>14.327999999999999</v>
      </c>
      <c r="F93" s="8">
        <v>0.14327999999999999</v>
      </c>
      <c r="H93" s="8">
        <v>9.7409999999999997</v>
      </c>
      <c r="I93" s="8">
        <v>9.7409999999999997E-2</v>
      </c>
      <c r="K93" s="13">
        <v>6.149</v>
      </c>
      <c r="N93" s="21">
        <v>6.1490000000000003E-2</v>
      </c>
    </row>
    <row r="94" spans="1:14" x14ac:dyDescent="0.25">
      <c r="A94" s="9">
        <v>42125</v>
      </c>
      <c r="B94" s="8">
        <v>14.327999999999999</v>
      </c>
      <c r="C94" s="8">
        <v>0.14327999999999999</v>
      </c>
      <c r="E94" s="8">
        <v>14.327999999999999</v>
      </c>
      <c r="F94" s="8">
        <v>0.14327999999999999</v>
      </c>
      <c r="H94" s="8">
        <v>8.3109999999999999</v>
      </c>
      <c r="I94" s="8">
        <v>8.3109999999999989E-2</v>
      </c>
      <c r="K94" s="13">
        <v>5.4950000000000001</v>
      </c>
      <c r="N94" s="21">
        <v>5.4949999999999999E-2</v>
      </c>
    </row>
    <row r="95" spans="1:14" x14ac:dyDescent="0.25">
      <c r="A95" s="9">
        <v>42156</v>
      </c>
      <c r="B95" s="8">
        <v>11.191000000000001</v>
      </c>
      <c r="C95" s="8">
        <v>0.11191</v>
      </c>
      <c r="E95" s="8">
        <v>11.191000000000001</v>
      </c>
      <c r="F95" s="8">
        <v>0.11191</v>
      </c>
      <c r="H95" s="8">
        <v>10.228999999999999</v>
      </c>
      <c r="I95" s="8">
        <v>0.10228999999999999</v>
      </c>
      <c r="K95" s="13">
        <v>5.5140000000000002</v>
      </c>
      <c r="N95" s="21">
        <v>5.5140000000000002E-2</v>
      </c>
    </row>
    <row r="96" spans="1:14" x14ac:dyDescent="0.25">
      <c r="A96" s="9">
        <v>42186</v>
      </c>
      <c r="B96" s="8">
        <v>11.191000000000001</v>
      </c>
      <c r="C96" s="8">
        <v>0.11191</v>
      </c>
      <c r="E96" s="8">
        <v>11.191000000000001</v>
      </c>
      <c r="F96" s="8">
        <v>0.11191</v>
      </c>
      <c r="H96" s="8">
        <v>10.144</v>
      </c>
      <c r="I96" s="8">
        <v>0.10143999999999999</v>
      </c>
      <c r="K96" s="13">
        <v>5.6520000000000001</v>
      </c>
      <c r="N96" s="21">
        <v>5.6520000000000001E-2</v>
      </c>
    </row>
    <row r="97" spans="1:14" x14ac:dyDescent="0.25">
      <c r="A97" s="9">
        <v>42217</v>
      </c>
      <c r="B97" s="8">
        <v>11.191000000000001</v>
      </c>
      <c r="C97" s="8">
        <v>0.11191</v>
      </c>
      <c r="E97" s="8">
        <v>11.191000000000001</v>
      </c>
      <c r="F97" s="8">
        <v>0.11191</v>
      </c>
      <c r="H97" s="8">
        <v>10.063000000000001</v>
      </c>
      <c r="I97" s="8">
        <v>0.10063</v>
      </c>
      <c r="K97" s="13">
        <v>7.1459999999999999</v>
      </c>
      <c r="N97" s="21">
        <v>7.1459999999999996E-2</v>
      </c>
    </row>
    <row r="98" spans="1:14" x14ac:dyDescent="0.25">
      <c r="A98" s="9">
        <v>42248</v>
      </c>
      <c r="B98" s="8">
        <v>11.191000000000001</v>
      </c>
      <c r="C98" s="8">
        <v>0.11191</v>
      </c>
      <c r="E98" s="8">
        <v>11.191000000000001</v>
      </c>
      <c r="F98" s="8">
        <v>0.11191</v>
      </c>
      <c r="H98" s="8">
        <v>9.6140000000000008</v>
      </c>
      <c r="I98" s="8">
        <v>9.6139999999999989E-2</v>
      </c>
      <c r="K98" s="14">
        <v>6.7960000000000003</v>
      </c>
      <c r="N98" s="21">
        <v>6.7960000000000007E-2</v>
      </c>
    </row>
    <row r="99" spans="1:14" x14ac:dyDescent="0.25">
      <c r="A99" s="9">
        <v>42278</v>
      </c>
      <c r="B99" s="8">
        <v>11.191000000000001</v>
      </c>
      <c r="C99" s="8">
        <v>0.11191</v>
      </c>
      <c r="E99" s="8">
        <v>11.191000000000001</v>
      </c>
      <c r="F99" s="8">
        <v>0.11191</v>
      </c>
      <c r="H99" s="8">
        <v>9.5820000000000007</v>
      </c>
      <c r="I99" s="8">
        <v>9.5819999999999989E-2</v>
      </c>
      <c r="K99" s="14">
        <v>6.86</v>
      </c>
      <c r="N99" s="21">
        <v>6.8599999999999994E-2</v>
      </c>
    </row>
    <row r="100" spans="1:14" x14ac:dyDescent="0.25">
      <c r="A100" s="9">
        <v>42309</v>
      </c>
      <c r="B100" s="8">
        <v>11.191000000000001</v>
      </c>
      <c r="C100" s="8">
        <v>0.11191</v>
      </c>
      <c r="E100" s="8">
        <v>11.191000000000001</v>
      </c>
      <c r="F100" s="8">
        <v>0.11191</v>
      </c>
      <c r="H100" s="8">
        <v>10.823</v>
      </c>
      <c r="I100" s="8">
        <v>0.10822999999999999</v>
      </c>
      <c r="K100" s="14">
        <v>6.2830000000000004</v>
      </c>
      <c r="N100" s="21">
        <v>6.2829999999999997E-2</v>
      </c>
    </row>
    <row r="101" spans="1:14" x14ac:dyDescent="0.25">
      <c r="A101" s="9">
        <v>42339</v>
      </c>
      <c r="B101" s="8">
        <v>12.239000000000001</v>
      </c>
      <c r="C101" s="8">
        <v>0.12239</v>
      </c>
      <c r="E101" s="8">
        <v>12.239000000000001</v>
      </c>
      <c r="F101" s="8">
        <v>0.12239</v>
      </c>
      <c r="H101" s="8">
        <v>11.208</v>
      </c>
      <c r="I101" s="8">
        <v>0.11208000000000001</v>
      </c>
      <c r="K101" s="14">
        <v>5.5659999999999998</v>
      </c>
      <c r="N101" s="21">
        <f>ROUND((0.05501*3+0.05573*27)/30,5)</f>
        <v>5.5660000000000001E-2</v>
      </c>
    </row>
    <row r="102" spans="1:14" x14ac:dyDescent="0.25">
      <c r="A102" s="9">
        <v>42370</v>
      </c>
      <c r="B102" s="8">
        <v>12.239000000000001</v>
      </c>
      <c r="C102" s="8">
        <v>0.12239</v>
      </c>
      <c r="E102" s="8">
        <v>12.239000000000001</v>
      </c>
      <c r="F102" s="8">
        <v>0.12239</v>
      </c>
      <c r="H102" s="8">
        <v>12.250999999999999</v>
      </c>
      <c r="I102" s="8">
        <v>0.12251000000000001</v>
      </c>
      <c r="K102" s="14">
        <v>7.3</v>
      </c>
      <c r="N102" s="21">
        <v>7.2999999999999995E-2</v>
      </c>
    </row>
    <row r="103" spans="1:14" x14ac:dyDescent="0.25">
      <c r="A103" s="9">
        <v>42401</v>
      </c>
      <c r="B103" s="8">
        <v>12.239000000000001</v>
      </c>
      <c r="C103" s="8">
        <v>0.12239</v>
      </c>
      <c r="E103" s="8">
        <v>12.239000000000001</v>
      </c>
      <c r="F103" s="8">
        <v>0.12239</v>
      </c>
      <c r="H103" s="8">
        <v>12.260999999999999</v>
      </c>
      <c r="I103" s="8">
        <v>0.12261</v>
      </c>
      <c r="K103" s="13">
        <v>6.2850000000000001</v>
      </c>
      <c r="N103" s="21">
        <v>6.2850000000000003E-2</v>
      </c>
    </row>
    <row r="104" spans="1:14" x14ac:dyDescent="0.25">
      <c r="A104" s="9">
        <v>42430</v>
      </c>
      <c r="B104" s="8">
        <v>12.239000000000001</v>
      </c>
      <c r="C104" s="8">
        <v>0.12239</v>
      </c>
      <c r="E104" s="8">
        <v>12.239000000000001</v>
      </c>
      <c r="F104" s="8">
        <v>0.12239</v>
      </c>
      <c r="H104" s="8">
        <v>10.66</v>
      </c>
      <c r="I104" s="8">
        <v>0.1066</v>
      </c>
      <c r="K104" s="13">
        <v>5.1020000000000003</v>
      </c>
      <c r="N104" s="21">
        <v>5.1020000000000003E-2</v>
      </c>
    </row>
    <row r="105" spans="1:14" x14ac:dyDescent="0.25">
      <c r="A105" s="9">
        <v>42461</v>
      </c>
      <c r="B105" s="8">
        <v>12.239000000000001</v>
      </c>
      <c r="C105" s="8">
        <v>0.12239</v>
      </c>
      <c r="E105" s="8">
        <v>12.239000000000001</v>
      </c>
      <c r="F105" s="8">
        <v>0.12239</v>
      </c>
      <c r="H105" s="8">
        <v>9.56</v>
      </c>
      <c r="I105" s="8">
        <v>9.5599999999999991E-2</v>
      </c>
      <c r="K105" s="13">
        <v>6.1639999999999997</v>
      </c>
      <c r="N105" s="21">
        <v>6.164E-2</v>
      </c>
    </row>
    <row r="106" spans="1:14" x14ac:dyDescent="0.25">
      <c r="A106" s="9">
        <v>42491</v>
      </c>
      <c r="B106" s="8">
        <v>12.239000000000001</v>
      </c>
      <c r="C106" s="8">
        <v>0.12239</v>
      </c>
      <c r="E106" s="8">
        <v>12.239000000000001</v>
      </c>
      <c r="F106" s="8">
        <v>0.12239</v>
      </c>
      <c r="H106" s="8">
        <v>8.9440000000000008</v>
      </c>
      <c r="I106" s="8">
        <v>8.9439999999999992E-2</v>
      </c>
      <c r="K106" s="13">
        <v>5.5869999999999997</v>
      </c>
      <c r="N106" s="21">
        <v>5.5870000000000003E-2</v>
      </c>
    </row>
    <row r="107" spans="1:14" x14ac:dyDescent="0.25">
      <c r="A107" s="9">
        <v>42522</v>
      </c>
      <c r="B107" s="8">
        <v>7.8780000000000001</v>
      </c>
      <c r="C107" s="8">
        <v>7.8780000000000003E-2</v>
      </c>
      <c r="E107" s="8">
        <v>7.8780000000000001</v>
      </c>
      <c r="F107" s="8">
        <v>7.8780000000000003E-2</v>
      </c>
      <c r="H107" s="8">
        <v>7.2140000000000004</v>
      </c>
      <c r="I107" s="8">
        <v>7.214000000000001E-2</v>
      </c>
      <c r="K107" s="14">
        <v>5.56</v>
      </c>
      <c r="N107" s="21">
        <v>5.5599999999999997E-2</v>
      </c>
    </row>
    <row r="108" spans="1:14" x14ac:dyDescent="0.25">
      <c r="A108" s="9">
        <v>42552</v>
      </c>
      <c r="B108" s="8">
        <v>7.8780000000000001</v>
      </c>
      <c r="C108" s="8">
        <v>7.8780000000000003E-2</v>
      </c>
      <c r="E108" s="8">
        <v>7.8780000000000001</v>
      </c>
      <c r="F108" s="8">
        <v>7.8780000000000003E-2</v>
      </c>
      <c r="H108" s="8">
        <v>7.7869999999999999</v>
      </c>
      <c r="I108" s="8">
        <v>7.7869999999999995E-2</v>
      </c>
      <c r="K108" s="13">
        <v>6.5739999999999998</v>
      </c>
      <c r="N108" s="21">
        <v>6.5740000000000007E-2</v>
      </c>
    </row>
    <row r="109" spans="1:14" x14ac:dyDescent="0.25">
      <c r="A109" s="9">
        <v>42583</v>
      </c>
      <c r="B109" s="8">
        <v>7.8780000000000001</v>
      </c>
      <c r="C109" s="8">
        <v>7.8780000000000003E-2</v>
      </c>
      <c r="E109" s="8">
        <v>7.8780000000000001</v>
      </c>
      <c r="F109" s="8">
        <v>7.8780000000000003E-2</v>
      </c>
      <c r="H109" s="8">
        <v>7.4669999999999996</v>
      </c>
      <c r="I109" s="8">
        <v>7.4669999999999986E-2</v>
      </c>
      <c r="K109" s="13">
        <v>8.4760000000000009</v>
      </c>
      <c r="N109" s="21">
        <v>8.4760000000000002E-2</v>
      </c>
    </row>
    <row r="110" spans="1:14" x14ac:dyDescent="0.25">
      <c r="A110" s="9">
        <v>42614</v>
      </c>
      <c r="B110" s="8">
        <v>7.8780000000000001</v>
      </c>
      <c r="C110" s="8">
        <v>7.8780000000000003E-2</v>
      </c>
      <c r="E110" s="8">
        <v>7.8780000000000001</v>
      </c>
      <c r="F110" s="8">
        <v>7.8780000000000003E-2</v>
      </c>
      <c r="H110" s="8">
        <v>6.8449999999999998</v>
      </c>
      <c r="I110" s="8">
        <v>6.8450000000000011E-2</v>
      </c>
      <c r="K110" s="13">
        <v>7.1239999999999997</v>
      </c>
      <c r="N110" s="21">
        <v>7.1239999999999998E-2</v>
      </c>
    </row>
    <row r="111" spans="1:14" x14ac:dyDescent="0.25">
      <c r="A111" s="9">
        <v>42644</v>
      </c>
      <c r="B111" s="8">
        <v>7.8780000000000001</v>
      </c>
      <c r="C111" s="8">
        <v>7.8780000000000003E-2</v>
      </c>
      <c r="E111" s="8">
        <v>7.8780000000000001</v>
      </c>
      <c r="F111" s="8">
        <v>7.8780000000000003E-2</v>
      </c>
      <c r="H111" s="8">
        <v>6.9770000000000003</v>
      </c>
      <c r="I111" s="8">
        <v>6.9769999999999999E-2</v>
      </c>
      <c r="K111" s="13">
        <v>6.7389999999999999</v>
      </c>
      <c r="N111" s="21">
        <v>6.7390000000000005E-2</v>
      </c>
    </row>
    <row r="112" spans="1:14" x14ac:dyDescent="0.25">
      <c r="A112" s="9">
        <v>42675</v>
      </c>
      <c r="B112" s="8">
        <v>7.8780000000000001</v>
      </c>
      <c r="C112" s="8">
        <v>7.8780000000000003E-2</v>
      </c>
      <c r="E112" s="8">
        <v>7.8780000000000001</v>
      </c>
      <c r="F112" s="8">
        <v>7.8780000000000003E-2</v>
      </c>
      <c r="H112" s="8">
        <v>7.7839999999999998</v>
      </c>
      <c r="I112" s="8">
        <v>7.7839999999999993E-2</v>
      </c>
      <c r="K112" s="13">
        <v>6.8440000000000003</v>
      </c>
      <c r="N112" s="21">
        <v>6.8440000000000001E-2</v>
      </c>
    </row>
    <row r="113" spans="1:14" x14ac:dyDescent="0.25">
      <c r="A113" s="9">
        <v>42705</v>
      </c>
      <c r="B113" s="8">
        <v>9.7040000000000006</v>
      </c>
      <c r="C113" s="8">
        <v>9.7040000000000001E-2</v>
      </c>
      <c r="E113" s="8">
        <v>9.7040000000000006</v>
      </c>
      <c r="F113" s="8">
        <v>9.7040000000000001E-2</v>
      </c>
      <c r="H113" s="8">
        <v>8.56</v>
      </c>
      <c r="I113" s="8">
        <v>8.5599999999999996E-2</v>
      </c>
      <c r="K113" s="13">
        <v>10.602</v>
      </c>
      <c r="N113" s="21">
        <f>ROUND((0.10525*3+0.10611*27)/30,5)</f>
        <v>0.10602</v>
      </c>
    </row>
    <row r="114" spans="1:14" x14ac:dyDescent="0.25">
      <c r="A114" s="9">
        <v>42736</v>
      </c>
      <c r="B114" s="8">
        <v>9.7040000000000006</v>
      </c>
      <c r="C114" s="8">
        <v>9.7040000000000001E-2</v>
      </c>
      <c r="E114" s="8">
        <v>9.7040000000000006</v>
      </c>
      <c r="F114" s="8">
        <v>9.7040000000000001E-2</v>
      </c>
      <c r="H114" s="8">
        <v>10.759</v>
      </c>
      <c r="I114" s="8">
        <v>0.10759000000000001</v>
      </c>
      <c r="K114" s="15">
        <v>8.9090000000000007</v>
      </c>
      <c r="N114" s="21">
        <v>8.9090000000000003E-2</v>
      </c>
    </row>
    <row r="115" spans="1:14" x14ac:dyDescent="0.25">
      <c r="A115" s="9">
        <v>42767</v>
      </c>
      <c r="B115" s="8">
        <v>9.7040000000000006</v>
      </c>
      <c r="C115" s="8">
        <v>9.7040000000000001E-2</v>
      </c>
      <c r="E115" s="8">
        <v>9.7040000000000006</v>
      </c>
      <c r="F115" s="8">
        <v>9.7040000000000001E-2</v>
      </c>
      <c r="H115" s="8">
        <v>10.632</v>
      </c>
      <c r="I115" s="8">
        <v>0.10632</v>
      </c>
      <c r="K115" s="14">
        <v>8.0399999999999991</v>
      </c>
      <c r="N115" s="21">
        <v>8.0399999999999999E-2</v>
      </c>
    </row>
    <row r="116" spans="1:14" x14ac:dyDescent="0.25">
      <c r="A116" s="9">
        <v>42795</v>
      </c>
      <c r="B116" s="8">
        <v>9.7040000000000006</v>
      </c>
      <c r="C116" s="8">
        <v>9.7040000000000001E-2</v>
      </c>
      <c r="E116" s="8">
        <v>9.7040000000000006</v>
      </c>
      <c r="F116" s="8">
        <v>9.7040000000000001E-2</v>
      </c>
      <c r="H116" s="8">
        <v>8.5649999999999995</v>
      </c>
      <c r="I116" s="8">
        <v>8.5650000000000004E-2</v>
      </c>
      <c r="K116" s="14">
        <v>8.9160000000000004</v>
      </c>
      <c r="N116" s="21">
        <v>8.9160000000000003E-2</v>
      </c>
    </row>
    <row r="117" spans="1:14" x14ac:dyDescent="0.25">
      <c r="A117" s="9">
        <v>42826</v>
      </c>
      <c r="B117" s="8">
        <v>9.7040000000000006</v>
      </c>
      <c r="C117" s="8">
        <v>9.7040000000000001E-2</v>
      </c>
      <c r="E117" s="8">
        <v>9.7040000000000006</v>
      </c>
      <c r="F117" s="8">
        <v>9.7040000000000001E-2</v>
      </c>
      <c r="H117" s="8">
        <v>7.226</v>
      </c>
      <c r="I117" s="8">
        <v>7.2260000000000005E-2</v>
      </c>
      <c r="K117" s="14">
        <v>8.2289999999999992</v>
      </c>
      <c r="N117" s="21">
        <v>8.2290000000000002E-2</v>
      </c>
    </row>
    <row r="118" spans="1:14" x14ac:dyDescent="0.25">
      <c r="A118" s="9">
        <v>42856</v>
      </c>
      <c r="B118" s="8">
        <v>9.7040000000000006</v>
      </c>
      <c r="C118" s="8">
        <v>9.7040000000000001E-2</v>
      </c>
      <c r="E118" s="8">
        <v>9.7040000000000006</v>
      </c>
      <c r="F118" s="8">
        <v>9.7040000000000001E-2</v>
      </c>
      <c r="H118" s="8">
        <v>6.8230000000000004</v>
      </c>
      <c r="I118" s="8">
        <v>6.8229999999999999E-2</v>
      </c>
      <c r="K118" s="14">
        <v>8.4570000000000007</v>
      </c>
      <c r="N118" s="21">
        <v>8.4570000000000006E-2</v>
      </c>
    </row>
    <row r="119" spans="1:14" x14ac:dyDescent="0.25">
      <c r="A119" s="9">
        <v>42887</v>
      </c>
      <c r="B119" s="8">
        <v>9.9339999999999993</v>
      </c>
      <c r="C119" s="8">
        <v>9.9339999999999998E-2</v>
      </c>
      <c r="E119" s="8">
        <v>9.9339999999999993</v>
      </c>
      <c r="F119" s="8">
        <v>9.9339999999999998E-2</v>
      </c>
      <c r="H119" s="8">
        <v>8.5050000000000008</v>
      </c>
      <c r="I119" s="8">
        <v>8.5050000000000001E-2</v>
      </c>
      <c r="K119" s="14">
        <v>6.48</v>
      </c>
      <c r="N119" s="21">
        <v>6.4799999999999996E-2</v>
      </c>
    </row>
    <row r="120" spans="1:14" x14ac:dyDescent="0.25">
      <c r="A120" s="9">
        <v>42917</v>
      </c>
      <c r="B120" s="8">
        <v>9.9339999999999993</v>
      </c>
      <c r="C120" s="8">
        <v>9.9339999999999998E-2</v>
      </c>
      <c r="E120" s="8">
        <v>9.9339999999999993</v>
      </c>
      <c r="F120" s="8">
        <v>9.9339999999999998E-2</v>
      </c>
      <c r="H120" s="8">
        <v>8.9930000000000003</v>
      </c>
      <c r="I120" s="8">
        <v>8.993000000000001E-2</v>
      </c>
      <c r="K120" s="14">
        <v>6.2389999999999999</v>
      </c>
      <c r="N120" s="21">
        <v>6.2390000000000001E-2</v>
      </c>
    </row>
    <row r="121" spans="1:14" x14ac:dyDescent="0.25">
      <c r="A121" s="9">
        <v>42948</v>
      </c>
      <c r="B121" s="8">
        <v>9.9339999999999993</v>
      </c>
      <c r="C121" s="8">
        <v>9.9339999999999998E-2</v>
      </c>
      <c r="E121" s="8">
        <v>9.9339999999999993</v>
      </c>
      <c r="F121" s="8">
        <v>9.9339999999999998E-2</v>
      </c>
      <c r="H121" s="8">
        <v>8.7520000000000007</v>
      </c>
      <c r="I121" s="8">
        <v>8.7520000000000001E-2</v>
      </c>
      <c r="K121" s="13">
        <v>6.2380000000000004</v>
      </c>
      <c r="N121" s="21">
        <v>6.2379999999999998E-2</v>
      </c>
    </row>
    <row r="122" spans="1:14" x14ac:dyDescent="0.25">
      <c r="A122" s="9">
        <v>42979</v>
      </c>
      <c r="B122" s="8">
        <v>9.9339999999999993</v>
      </c>
      <c r="C122" s="8">
        <v>9.9339999999999998E-2</v>
      </c>
      <c r="E122" s="8">
        <v>9.9339999999999993</v>
      </c>
      <c r="F122" s="8">
        <v>9.9339999999999998E-2</v>
      </c>
      <c r="H122" s="8">
        <v>8.5150000000000006</v>
      </c>
      <c r="I122" s="8">
        <v>8.5150000000000003E-2</v>
      </c>
      <c r="K122" s="13">
        <v>6.2030000000000003</v>
      </c>
      <c r="N122" s="21">
        <v>6.2030000000000002E-2</v>
      </c>
    </row>
    <row r="123" spans="1:14" x14ac:dyDescent="0.25">
      <c r="A123" s="9">
        <v>43009</v>
      </c>
      <c r="B123" s="8">
        <v>9.9339999999999993</v>
      </c>
      <c r="C123" s="8">
        <v>9.9339999999999998E-2</v>
      </c>
      <c r="E123" s="8">
        <v>9.9339999999999993</v>
      </c>
      <c r="F123" s="8">
        <v>9.9339999999999998E-2</v>
      </c>
      <c r="H123" s="8">
        <v>8.36</v>
      </c>
      <c r="I123" s="8">
        <v>8.3600000000000008E-2</v>
      </c>
      <c r="K123" s="13">
        <v>8.5579999999999998</v>
      </c>
      <c r="N123" s="21">
        <v>8.5580000000000003E-2</v>
      </c>
    </row>
    <row r="124" spans="1:14" x14ac:dyDescent="0.25">
      <c r="A124" s="9">
        <v>43040</v>
      </c>
      <c r="B124" s="8">
        <v>9.9339999999999993</v>
      </c>
      <c r="C124" s="8">
        <v>9.9339999999999998E-2</v>
      </c>
      <c r="E124" s="8">
        <v>9.9339999999999993</v>
      </c>
      <c r="F124" s="8">
        <v>9.9339999999999998E-2</v>
      </c>
      <c r="H124" s="8">
        <v>8.9079999999999995</v>
      </c>
      <c r="I124" s="8">
        <v>8.9080000000000006E-2</v>
      </c>
      <c r="K124" s="13">
        <v>8.4489999999999998</v>
      </c>
      <c r="N124" s="21">
        <v>8.4489999999999996E-2</v>
      </c>
    </row>
    <row r="125" spans="1:14" x14ac:dyDescent="0.25">
      <c r="A125" s="9">
        <v>43070</v>
      </c>
      <c r="B125" s="8">
        <v>12.34</v>
      </c>
      <c r="C125" s="8">
        <v>0.1234</v>
      </c>
      <c r="E125" s="8">
        <v>12.34</v>
      </c>
      <c r="F125" s="8">
        <v>0.1234</v>
      </c>
      <c r="H125" s="8">
        <v>10.414999999999999</v>
      </c>
      <c r="I125" s="8">
        <v>0.10414999999999999</v>
      </c>
      <c r="K125" s="13">
        <v>11.926</v>
      </c>
      <c r="N125" s="21">
        <f>ROUND((0.11982*3+0.1192*27)/30,5)</f>
        <v>0.11926</v>
      </c>
    </row>
    <row r="126" spans="1:14" x14ac:dyDescent="0.25">
      <c r="A126" s="9">
        <v>43101</v>
      </c>
      <c r="B126" s="8">
        <v>12.34</v>
      </c>
      <c r="C126" s="8">
        <v>0.1234</v>
      </c>
      <c r="E126" s="8">
        <v>12.34</v>
      </c>
      <c r="F126" s="8">
        <v>0.1234</v>
      </c>
      <c r="H126" s="8">
        <v>13.066000000000001</v>
      </c>
      <c r="I126" s="8">
        <v>0.13066</v>
      </c>
      <c r="K126" s="13">
        <v>19.253</v>
      </c>
      <c r="N126" s="21">
        <v>0.19253000000000001</v>
      </c>
    </row>
    <row r="127" spans="1:14" x14ac:dyDescent="0.25">
      <c r="A127" s="9">
        <v>43132</v>
      </c>
      <c r="B127" s="8">
        <v>12.34</v>
      </c>
      <c r="C127" s="8">
        <v>0.1234</v>
      </c>
      <c r="E127" s="8">
        <v>12.34</v>
      </c>
      <c r="F127" s="8">
        <v>0.1234</v>
      </c>
      <c r="H127" s="8">
        <v>13.276999999999999</v>
      </c>
      <c r="I127" s="8">
        <v>0.13277</v>
      </c>
      <c r="K127" s="13">
        <v>9.8279999999999994</v>
      </c>
      <c r="N127" s="21">
        <v>9.8280000000000006E-2</v>
      </c>
    </row>
    <row r="128" spans="1:14" x14ac:dyDescent="0.25">
      <c r="A128" s="9">
        <v>43160</v>
      </c>
      <c r="B128" s="8">
        <v>12.34</v>
      </c>
      <c r="C128" s="8">
        <v>0.1234</v>
      </c>
      <c r="E128" s="8">
        <v>12.34</v>
      </c>
      <c r="F128" s="8">
        <v>0.1234</v>
      </c>
      <c r="H128" s="8">
        <v>10.371</v>
      </c>
      <c r="I128" s="8">
        <v>0.10371</v>
      </c>
      <c r="K128" s="13">
        <v>8.8550000000000004</v>
      </c>
      <c r="N128" s="21">
        <v>8.8550000000000004E-2</v>
      </c>
    </row>
    <row r="129" spans="1:14" x14ac:dyDescent="0.25">
      <c r="A129" s="9">
        <v>43191</v>
      </c>
      <c r="B129" s="8">
        <v>12.34</v>
      </c>
      <c r="C129" s="8">
        <v>0.1234</v>
      </c>
      <c r="E129" s="8">
        <v>12.34</v>
      </c>
      <c r="F129" s="8">
        <v>0.1234</v>
      </c>
      <c r="H129" s="8">
        <v>8.9540000000000006</v>
      </c>
      <c r="I129" s="8">
        <v>8.9539999999999995E-2</v>
      </c>
      <c r="K129" s="13">
        <v>10.055999999999999</v>
      </c>
      <c r="N129" s="21">
        <v>0.10056</v>
      </c>
    </row>
    <row r="130" spans="1:14" x14ac:dyDescent="0.25">
      <c r="A130" s="9">
        <v>43221</v>
      </c>
      <c r="B130" s="8">
        <v>12.34</v>
      </c>
      <c r="C130" s="8">
        <v>0.1234</v>
      </c>
      <c r="E130" s="8">
        <v>12.34</v>
      </c>
      <c r="F130" s="8">
        <v>0.1234</v>
      </c>
      <c r="H130" s="8">
        <v>8.4689999999999994</v>
      </c>
      <c r="I130" s="8">
        <v>8.4690000000000001E-2</v>
      </c>
      <c r="K130" s="13">
        <v>7.5369999999999999</v>
      </c>
      <c r="N130" s="21">
        <v>7.5370000000000006E-2</v>
      </c>
    </row>
    <row r="131" spans="1:14" x14ac:dyDescent="0.25">
      <c r="A131" s="9">
        <v>43252</v>
      </c>
      <c r="B131" s="8">
        <v>10.555999999999999</v>
      </c>
      <c r="C131" s="8">
        <v>0.10556</v>
      </c>
      <c r="E131" s="8">
        <v>10.555999999999999</v>
      </c>
      <c r="F131" s="8">
        <v>0.10556</v>
      </c>
      <c r="H131" s="8">
        <v>9.0690000000000008</v>
      </c>
      <c r="I131" s="8">
        <v>9.0689999999999993E-2</v>
      </c>
      <c r="K131" s="13">
        <v>8.1820000000000004</v>
      </c>
      <c r="N131" s="21">
        <v>8.1820000000000004E-2</v>
      </c>
    </row>
    <row r="132" spans="1:14" x14ac:dyDescent="0.25">
      <c r="A132" s="9">
        <v>43282</v>
      </c>
      <c r="B132" s="8">
        <v>10.555999999999999</v>
      </c>
      <c r="C132" s="8">
        <v>0.10556</v>
      </c>
      <c r="E132" s="8">
        <v>10.555999999999999</v>
      </c>
      <c r="F132" s="8">
        <v>0.10556</v>
      </c>
      <c r="H132" s="8">
        <v>9.423</v>
      </c>
      <c r="I132" s="8">
        <v>9.4229999999999994E-2</v>
      </c>
      <c r="K132" s="13">
        <v>9.5579999999999998</v>
      </c>
      <c r="N132" s="21">
        <v>9.5579999999999998E-2</v>
      </c>
    </row>
    <row r="133" spans="1:14" x14ac:dyDescent="0.25">
      <c r="A133" s="9">
        <v>43313</v>
      </c>
      <c r="B133" s="8">
        <v>10.555999999999999</v>
      </c>
      <c r="C133" s="8">
        <v>0.10556</v>
      </c>
      <c r="E133" s="8">
        <v>10.555999999999999</v>
      </c>
      <c r="F133" s="8">
        <v>0.10556</v>
      </c>
      <c r="H133" s="8">
        <v>9.2569999999999997</v>
      </c>
      <c r="I133" s="8">
        <v>9.257E-2</v>
      </c>
      <c r="K133" s="14">
        <v>9.56</v>
      </c>
      <c r="N133" s="21">
        <v>9.5600000000000004E-2</v>
      </c>
    </row>
    <row r="134" spans="1:14" x14ac:dyDescent="0.25">
      <c r="A134" s="9">
        <v>43344</v>
      </c>
      <c r="B134" s="8">
        <v>10.555999999999999</v>
      </c>
      <c r="C134" s="8">
        <v>0.10556</v>
      </c>
      <c r="E134" s="8">
        <v>10.555999999999999</v>
      </c>
      <c r="F134" s="8">
        <v>0.10556</v>
      </c>
      <c r="H134" s="8">
        <v>9.1140000000000008</v>
      </c>
      <c r="I134" s="8">
        <v>9.1139999999999999E-2</v>
      </c>
      <c r="K134" s="13">
        <v>10.904999999999999</v>
      </c>
      <c r="N134" s="21">
        <v>0.10904999999999999</v>
      </c>
    </row>
    <row r="135" spans="1:14" x14ac:dyDescent="0.25">
      <c r="A135" s="9">
        <v>43374</v>
      </c>
      <c r="B135" s="8">
        <v>10.555999999999999</v>
      </c>
      <c r="C135" s="8">
        <v>0.10556</v>
      </c>
      <c r="E135" s="8">
        <v>10.555999999999999</v>
      </c>
      <c r="F135" s="8">
        <v>0.10556</v>
      </c>
      <c r="H135" s="8">
        <v>9.1750000000000007</v>
      </c>
      <c r="I135" s="8">
        <v>9.1749999999999998E-2</v>
      </c>
      <c r="K135" s="13">
        <v>10.141</v>
      </c>
      <c r="N135" s="21">
        <v>0.10141</v>
      </c>
    </row>
    <row r="136" spans="1:14" x14ac:dyDescent="0.25">
      <c r="A136" s="9">
        <v>43405</v>
      </c>
      <c r="B136" s="8">
        <v>10.555999999999999</v>
      </c>
      <c r="C136" s="8">
        <v>0.10556</v>
      </c>
      <c r="E136" s="8">
        <v>10.555999999999999</v>
      </c>
      <c r="F136" s="8">
        <v>0.10556</v>
      </c>
      <c r="H136" s="8">
        <v>9.5389999999999997</v>
      </c>
      <c r="I136" s="8">
        <v>9.5390000000000003E-2</v>
      </c>
      <c r="K136" s="13">
        <v>11.446</v>
      </c>
      <c r="N136" s="21">
        <v>0.11446000000000001</v>
      </c>
    </row>
    <row r="137" spans="1:14" x14ac:dyDescent="0.25">
      <c r="A137" s="9">
        <v>43435</v>
      </c>
      <c r="B137" s="8">
        <v>12.914999999999999</v>
      </c>
      <c r="C137" s="8">
        <v>0.12914999999999999</v>
      </c>
      <c r="E137" s="8">
        <v>12.914999999999999</v>
      </c>
      <c r="F137" s="8">
        <v>0.12914999999999999</v>
      </c>
      <c r="H137" s="8">
        <v>12.169</v>
      </c>
      <c r="I137" s="8">
        <v>0.12168999999999999</v>
      </c>
      <c r="K137" s="13">
        <v>11.137</v>
      </c>
      <c r="N137" s="21">
        <f>ROUND((0.11312*2+0.11123*26)/28,5)</f>
        <v>0.11137</v>
      </c>
    </row>
    <row r="138" spans="1:14" x14ac:dyDescent="0.25">
      <c r="A138" s="9">
        <v>43466</v>
      </c>
      <c r="B138" s="8">
        <v>12.914999999999999</v>
      </c>
      <c r="C138" s="8">
        <v>0.12914999999999999</v>
      </c>
      <c r="E138" s="8">
        <v>12.914999999999999</v>
      </c>
      <c r="F138" s="8">
        <v>0.12914999999999999</v>
      </c>
      <c r="H138" s="8">
        <v>14.829000000000001</v>
      </c>
      <c r="I138" s="8">
        <v>0.14829000000000001</v>
      </c>
      <c r="K138" s="13">
        <v>12.311999999999999</v>
      </c>
      <c r="N138" s="21">
        <v>0.12311999999999999</v>
      </c>
    </row>
    <row r="139" spans="1:14" x14ac:dyDescent="0.25">
      <c r="A139" s="9">
        <v>43497</v>
      </c>
      <c r="B139" s="8">
        <v>12.914999999999999</v>
      </c>
      <c r="C139" s="8">
        <v>0.12914999999999999</v>
      </c>
      <c r="E139" s="8">
        <v>12.914999999999999</v>
      </c>
      <c r="F139" s="8">
        <v>0.12914999999999999</v>
      </c>
      <c r="H139" s="8">
        <v>14.964</v>
      </c>
      <c r="I139" s="8">
        <v>0.14964</v>
      </c>
      <c r="K139" s="13">
        <v>11.263</v>
      </c>
      <c r="N139" s="21">
        <v>0.11262999999999999</v>
      </c>
    </row>
    <row r="140" spans="1:14" x14ac:dyDescent="0.25">
      <c r="A140" s="9">
        <v>43525</v>
      </c>
      <c r="B140" s="8">
        <v>12.914999999999999</v>
      </c>
      <c r="C140" s="8">
        <v>0.12914999999999999</v>
      </c>
      <c r="E140" s="8">
        <v>12.914999999999999</v>
      </c>
      <c r="F140" s="8">
        <v>0.12914999999999999</v>
      </c>
      <c r="H140" s="8">
        <v>11.387</v>
      </c>
      <c r="I140" s="8">
        <v>0.11387</v>
      </c>
      <c r="K140" s="13">
        <v>10.773</v>
      </c>
      <c r="N140" s="21">
        <v>0.10773000000000001</v>
      </c>
    </row>
    <row r="141" spans="1:14" x14ac:dyDescent="0.25">
      <c r="A141" s="9">
        <v>43556</v>
      </c>
      <c r="B141" s="8">
        <v>12.914999999999999</v>
      </c>
      <c r="C141" s="8">
        <v>0.12914999999999999</v>
      </c>
      <c r="E141" s="8">
        <v>12.914999999999999</v>
      </c>
      <c r="F141" s="8">
        <v>0.12914999999999999</v>
      </c>
      <c r="H141" s="8">
        <v>9.7309999999999999</v>
      </c>
      <c r="I141" s="8">
        <v>9.7309999999999994E-2</v>
      </c>
      <c r="K141" s="13">
        <v>8.9879999999999995</v>
      </c>
      <c r="N141" s="21">
        <v>8.9880000000000002E-2</v>
      </c>
    </row>
    <row r="142" spans="1:14" x14ac:dyDescent="0.25">
      <c r="A142" s="9">
        <v>43586</v>
      </c>
      <c r="B142" s="8">
        <v>12.914999999999999</v>
      </c>
      <c r="C142" s="8">
        <v>0.12914999999999999</v>
      </c>
      <c r="E142" s="8">
        <v>12.914999999999999</v>
      </c>
      <c r="F142" s="8">
        <v>0.12914999999999999</v>
      </c>
      <c r="H142" s="8">
        <v>9.2409999999999997</v>
      </c>
      <c r="I142" s="8">
        <v>9.2409999999999992E-2</v>
      </c>
      <c r="K142" s="14">
        <v>8.27</v>
      </c>
      <c r="N142" s="21">
        <v>8.2699999999999996E-2</v>
      </c>
    </row>
    <row r="143" spans="1:14" x14ac:dyDescent="0.25">
      <c r="A143" s="9">
        <v>43617</v>
      </c>
      <c r="B143" s="8">
        <v>9.98</v>
      </c>
      <c r="C143" s="8">
        <v>9.98E-2</v>
      </c>
      <c r="E143" s="8">
        <v>9.98</v>
      </c>
      <c r="F143" s="8">
        <v>9.98E-2</v>
      </c>
      <c r="H143" s="8">
        <v>8.8849999999999998</v>
      </c>
      <c r="I143" s="8">
        <v>8.8849999999999998E-2</v>
      </c>
      <c r="K143" s="13">
        <v>7.2779999999999996</v>
      </c>
      <c r="N143" s="21">
        <v>7.2779999999999997E-2</v>
      </c>
    </row>
    <row r="144" spans="1:14" x14ac:dyDescent="0.25">
      <c r="A144" s="9">
        <v>43647</v>
      </c>
      <c r="B144" s="8">
        <v>9.98</v>
      </c>
      <c r="C144" s="8">
        <v>9.98E-2</v>
      </c>
      <c r="E144" s="8">
        <v>9.98</v>
      </c>
      <c r="F144" s="8">
        <v>9.98E-2</v>
      </c>
      <c r="H144" s="8">
        <v>9.3160000000000007</v>
      </c>
      <c r="I144" s="8">
        <v>9.3159999999999993E-2</v>
      </c>
      <c r="K144" s="13">
        <v>7.0289999999999999</v>
      </c>
      <c r="N144" s="21">
        <v>7.0290000000000005E-2</v>
      </c>
    </row>
    <row r="145" spans="1:47" x14ac:dyDescent="0.25">
      <c r="A145" s="9">
        <v>43678</v>
      </c>
      <c r="B145" s="8">
        <v>9.98</v>
      </c>
      <c r="C145" s="8">
        <v>9.98E-2</v>
      </c>
      <c r="E145" s="8">
        <v>9.98</v>
      </c>
      <c r="F145" s="8">
        <v>9.98E-2</v>
      </c>
      <c r="H145" s="8">
        <v>9.0860000000000003</v>
      </c>
      <c r="I145" s="8">
        <v>9.0859999999999996E-2</v>
      </c>
      <c r="K145" s="13">
        <v>6.8739999999999997</v>
      </c>
      <c r="N145" s="21">
        <v>6.8739999999999996E-2</v>
      </c>
    </row>
    <row r="146" spans="1:47" x14ac:dyDescent="0.25">
      <c r="A146" s="9">
        <v>43709</v>
      </c>
      <c r="B146" s="8">
        <v>9.98</v>
      </c>
      <c r="C146" s="8">
        <v>9.98E-2</v>
      </c>
      <c r="E146" s="8">
        <v>9.98</v>
      </c>
      <c r="F146" s="8">
        <v>9.98E-2</v>
      </c>
      <c r="H146" s="8">
        <v>9.0129999999999999</v>
      </c>
      <c r="I146" s="8">
        <v>9.0129999999999988E-2</v>
      </c>
      <c r="K146" s="13">
        <v>6.4370000000000003</v>
      </c>
      <c r="N146" s="21">
        <v>6.4369999999999997E-2</v>
      </c>
    </row>
    <row r="147" spans="1:47" x14ac:dyDescent="0.25">
      <c r="A147" s="9">
        <v>43739</v>
      </c>
      <c r="B147" s="8">
        <v>9.98</v>
      </c>
      <c r="C147" s="8">
        <v>9.98E-2</v>
      </c>
      <c r="E147" s="8">
        <v>9.98</v>
      </c>
      <c r="F147" s="8">
        <v>9.98E-2</v>
      </c>
      <c r="H147" s="8">
        <v>8.9979999999999993</v>
      </c>
      <c r="I147" s="8">
        <v>8.9979999999999991E-2</v>
      </c>
      <c r="K147" s="13">
        <v>6.5549999999999997</v>
      </c>
      <c r="N147" s="21">
        <v>6.5549999999999997E-2</v>
      </c>
    </row>
    <row r="148" spans="1:47" x14ac:dyDescent="0.25">
      <c r="A148" s="9">
        <v>43770</v>
      </c>
      <c r="B148" s="8">
        <v>9.98</v>
      </c>
      <c r="C148" s="8">
        <v>9.98E-2</v>
      </c>
      <c r="E148" s="8">
        <v>9.98</v>
      </c>
      <c r="F148" s="8">
        <v>9.98E-2</v>
      </c>
      <c r="H148" s="8">
        <v>9.7230000000000008</v>
      </c>
      <c r="I148" s="8">
        <v>9.7229999999999997E-2</v>
      </c>
      <c r="K148" s="13">
        <v>8.2940000000000005</v>
      </c>
      <c r="N148" s="21">
        <v>8.294E-2</v>
      </c>
    </row>
    <row r="149" spans="1:47" x14ac:dyDescent="0.25">
      <c r="A149" s="9">
        <v>43800</v>
      </c>
      <c r="B149" s="8">
        <v>12.388</v>
      </c>
      <c r="C149" s="8">
        <v>0.12388</v>
      </c>
      <c r="E149" s="8">
        <v>12.388</v>
      </c>
      <c r="F149" s="8">
        <v>0.12388</v>
      </c>
      <c r="H149" s="8">
        <v>12.276</v>
      </c>
      <c r="I149" s="8">
        <v>0.12275999999999999</v>
      </c>
      <c r="K149" s="13">
        <v>10.069000000000001</v>
      </c>
      <c r="M149" s="19"/>
      <c r="N149" s="21">
        <f>ROUND((0.09881*8+0.10135*23)/31,5)</f>
        <v>0.10069</v>
      </c>
      <c r="O149" s="19"/>
      <c r="P149" s="19"/>
      <c r="Q149" s="19"/>
      <c r="R149" s="19"/>
      <c r="S149" s="19"/>
      <c r="T149" s="19"/>
      <c r="U149" s="19"/>
    </row>
    <row r="150" spans="1:47" x14ac:dyDescent="0.25">
      <c r="A150" s="9">
        <v>43831</v>
      </c>
      <c r="B150" s="8">
        <v>12.388</v>
      </c>
      <c r="C150" s="8">
        <v>0.12388</v>
      </c>
      <c r="E150" s="8">
        <v>12.388</v>
      </c>
      <c r="F150" s="8">
        <v>0.12388</v>
      </c>
      <c r="H150" s="8">
        <v>13.926</v>
      </c>
      <c r="I150" s="8">
        <v>0.13925999999999999</v>
      </c>
      <c r="K150" s="13">
        <v>8.0009999999999994</v>
      </c>
      <c r="M150" s="20"/>
      <c r="N150" s="21">
        <v>8.0009999999999998E-2</v>
      </c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8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7"/>
      <c r="AK150" s="18"/>
      <c r="AL150" s="18"/>
      <c r="AM150" s="16"/>
      <c r="AN150" s="16"/>
      <c r="AO150" s="16"/>
      <c r="AP150" s="16"/>
      <c r="AQ150" s="16"/>
      <c r="AR150" s="16"/>
      <c r="AS150" s="16"/>
      <c r="AT150" s="16"/>
      <c r="AU150" s="16"/>
    </row>
    <row r="151" spans="1:47" x14ac:dyDescent="0.25">
      <c r="A151" s="9">
        <v>43862</v>
      </c>
      <c r="B151" s="8">
        <v>12.388</v>
      </c>
      <c r="C151" s="8">
        <v>0.12388</v>
      </c>
      <c r="E151" s="8">
        <v>12.388</v>
      </c>
      <c r="F151" s="8">
        <v>0.12388</v>
      </c>
      <c r="H151" s="8">
        <v>13.75</v>
      </c>
      <c r="I151" s="8">
        <v>0.13749999999999998</v>
      </c>
      <c r="K151" s="13">
        <v>7.165</v>
      </c>
      <c r="M151" s="20"/>
      <c r="N151" s="21">
        <v>7.1650000000000005E-2</v>
      </c>
      <c r="O151" s="19"/>
      <c r="P151" s="19"/>
      <c r="Q151" s="19"/>
      <c r="R151" s="19"/>
      <c r="S151" s="19"/>
      <c r="T151" s="19"/>
      <c r="U151" s="19"/>
    </row>
    <row r="152" spans="1:47" x14ac:dyDescent="0.25">
      <c r="A152" s="9">
        <v>43891</v>
      </c>
      <c r="B152" s="8">
        <v>12.388</v>
      </c>
      <c r="C152" s="8">
        <v>0.12388</v>
      </c>
      <c r="E152" s="8">
        <v>12.388</v>
      </c>
      <c r="F152" s="8">
        <v>0.12388</v>
      </c>
      <c r="H152" s="8">
        <v>11.182</v>
      </c>
      <c r="I152" s="8">
        <v>0.11181999999999999</v>
      </c>
      <c r="K152" s="13">
        <v>6.7969999999999997</v>
      </c>
      <c r="M152" s="20"/>
      <c r="N152" s="21">
        <v>6.7970000000000003E-2</v>
      </c>
      <c r="O152" s="19"/>
      <c r="P152" s="19"/>
      <c r="Q152" s="19"/>
      <c r="R152" s="19"/>
      <c r="S152" s="19"/>
      <c r="T152" s="19"/>
      <c r="U152" s="19"/>
    </row>
    <row r="153" spans="1:47" x14ac:dyDescent="0.25">
      <c r="A153" s="9">
        <v>43922</v>
      </c>
      <c r="B153" s="8">
        <v>12.388</v>
      </c>
      <c r="C153" s="8">
        <v>0.12388</v>
      </c>
      <c r="E153" s="8">
        <v>12.388</v>
      </c>
      <c r="F153" s="8">
        <v>0.12388</v>
      </c>
      <c r="H153" s="8">
        <v>9.8539999999999992</v>
      </c>
      <c r="I153" s="8">
        <v>9.8539999999999989E-2</v>
      </c>
      <c r="K153" s="13">
        <v>7.093</v>
      </c>
      <c r="M153" s="16"/>
      <c r="N153" s="21">
        <v>7.0930000000000007E-2</v>
      </c>
      <c r="O153" s="19"/>
      <c r="P153" s="19"/>
      <c r="Q153" s="19"/>
      <c r="R153" s="19"/>
      <c r="S153" s="19"/>
      <c r="T153" s="19"/>
      <c r="U153" s="19"/>
    </row>
    <row r="154" spans="1:47" x14ac:dyDescent="0.25">
      <c r="A154" s="9">
        <v>43952</v>
      </c>
      <c r="B154" s="8">
        <v>12.388</v>
      </c>
      <c r="C154" s="8">
        <v>0.12388</v>
      </c>
      <c r="E154" s="8">
        <v>12.388</v>
      </c>
      <c r="F154" s="8">
        <v>0.12388</v>
      </c>
      <c r="H154" s="8">
        <v>9.11</v>
      </c>
      <c r="I154" s="8">
        <v>9.11E-2</v>
      </c>
      <c r="K154" s="13">
        <v>6.657</v>
      </c>
      <c r="M154" s="16"/>
      <c r="N154" s="21">
        <v>6.6570000000000004E-2</v>
      </c>
      <c r="O154" s="19"/>
      <c r="P154" s="19"/>
      <c r="Q154" s="19"/>
      <c r="R154" s="19"/>
      <c r="S154" s="19"/>
      <c r="T154" s="19"/>
      <c r="U154" s="19"/>
    </row>
    <row r="155" spans="1:47" x14ac:dyDescent="0.25">
      <c r="A155" s="9">
        <v>43983</v>
      </c>
      <c r="B155" s="8">
        <v>9.3000000000000007</v>
      </c>
      <c r="C155" s="8">
        <v>9.2999999999999999E-2</v>
      </c>
      <c r="E155" s="8">
        <v>9.3000000000000007</v>
      </c>
      <c r="F155" s="8">
        <v>9.2999999999999999E-2</v>
      </c>
      <c r="H155" s="8">
        <v>7.7389999999999999</v>
      </c>
      <c r="I155" s="8">
        <v>7.739E-2</v>
      </c>
      <c r="K155" s="13">
        <v>7.5949999999999998</v>
      </c>
      <c r="M155" s="16"/>
      <c r="N155" s="21">
        <v>7.5950000000000004E-2</v>
      </c>
      <c r="O155" s="19"/>
      <c r="P155" s="19"/>
      <c r="Q155" s="19"/>
      <c r="R155" s="19"/>
      <c r="S155" s="19"/>
      <c r="T155" s="19"/>
      <c r="U155" s="19"/>
    </row>
    <row r="156" spans="1:47" x14ac:dyDescent="0.25">
      <c r="A156" s="9">
        <v>44013</v>
      </c>
      <c r="B156" s="8">
        <v>9.3000000000000007</v>
      </c>
      <c r="C156" s="8">
        <v>9.2999999999999999E-2</v>
      </c>
      <c r="E156" s="8">
        <v>9.3000000000000007</v>
      </c>
      <c r="F156" s="8">
        <v>9.2999999999999999E-2</v>
      </c>
      <c r="H156" s="8">
        <v>8.1850000000000005</v>
      </c>
      <c r="I156" s="8">
        <v>8.1849999999999992E-2</v>
      </c>
      <c r="K156" s="13">
        <v>6.7130000000000001</v>
      </c>
      <c r="M156" s="16"/>
      <c r="N156" s="21">
        <v>6.7129999999999995E-2</v>
      </c>
      <c r="O156" s="19"/>
      <c r="P156" s="19"/>
      <c r="Q156" s="19"/>
      <c r="R156" s="19"/>
      <c r="S156" s="19"/>
      <c r="T156" s="19"/>
      <c r="U156" s="19"/>
    </row>
    <row r="157" spans="1:47" x14ac:dyDescent="0.25">
      <c r="A157" s="9">
        <v>44044</v>
      </c>
      <c r="B157" s="8">
        <v>9.3000000000000007</v>
      </c>
      <c r="C157" s="8">
        <v>9.2999999999999999E-2</v>
      </c>
      <c r="E157" s="8">
        <v>9.3000000000000007</v>
      </c>
      <c r="F157" s="8">
        <v>9.2999999999999999E-2</v>
      </c>
      <c r="H157" s="8">
        <v>8.0730000000000004</v>
      </c>
      <c r="I157" s="8">
        <v>8.0729999999999996E-2</v>
      </c>
      <c r="K157" s="13">
        <v>7.4770000000000003</v>
      </c>
      <c r="M157" s="16"/>
      <c r="N157" s="21">
        <v>7.4770000000000003E-2</v>
      </c>
      <c r="O157" s="19"/>
      <c r="P157" s="19"/>
      <c r="Q157" s="19"/>
      <c r="R157" s="19"/>
      <c r="S157" s="19"/>
      <c r="T157" s="19"/>
      <c r="U157" s="19"/>
    </row>
    <row r="158" spans="1:47" x14ac:dyDescent="0.25">
      <c r="A158" s="9">
        <v>44075</v>
      </c>
      <c r="B158" s="8">
        <v>9.3000000000000007</v>
      </c>
      <c r="C158" s="8">
        <v>9.2999999999999999E-2</v>
      </c>
      <c r="E158" s="8">
        <v>9.3000000000000007</v>
      </c>
      <c r="F158" s="8">
        <v>9.2999999999999999E-2</v>
      </c>
      <c r="H158" s="8">
        <v>8.0190000000000001</v>
      </c>
      <c r="I158" s="8">
        <v>8.0189999999999997E-2</v>
      </c>
      <c r="K158" s="13">
        <v>6.7949999999999999</v>
      </c>
      <c r="M158" s="16"/>
      <c r="N158" s="21">
        <v>6.7949999999999997E-2</v>
      </c>
      <c r="O158" s="19"/>
      <c r="P158" s="19"/>
      <c r="Q158" s="19"/>
      <c r="R158" s="19"/>
      <c r="S158" s="19"/>
      <c r="T158" s="19"/>
      <c r="U158" s="19"/>
    </row>
    <row r="159" spans="1:47" x14ac:dyDescent="0.25">
      <c r="A159" s="9">
        <v>44105</v>
      </c>
      <c r="B159" s="8">
        <v>9.3000000000000007</v>
      </c>
      <c r="C159" s="8">
        <v>9.2999999999999999E-2</v>
      </c>
      <c r="E159" s="8">
        <v>9.3000000000000007</v>
      </c>
      <c r="F159" s="8">
        <v>9.2999999999999999E-2</v>
      </c>
      <c r="H159" s="8">
        <v>7.8150000000000004</v>
      </c>
      <c r="I159" s="8">
        <v>7.8149999999999997E-2</v>
      </c>
      <c r="K159" s="14">
        <v>7.3</v>
      </c>
      <c r="M159" s="16"/>
      <c r="N159" s="21">
        <v>7.2999999999999995E-2</v>
      </c>
      <c r="O159" s="19"/>
      <c r="P159" s="19"/>
      <c r="Q159" s="19"/>
      <c r="R159" s="19"/>
      <c r="S159" s="19"/>
      <c r="T159" s="19"/>
      <c r="U159" s="19"/>
    </row>
    <row r="160" spans="1:47" x14ac:dyDescent="0.25">
      <c r="A160" s="9">
        <v>44136</v>
      </c>
      <c r="B160" s="8">
        <v>9.3000000000000007</v>
      </c>
      <c r="C160" s="8">
        <v>9.2999999999999999E-2</v>
      </c>
      <c r="E160" s="8">
        <v>9.3000000000000007</v>
      </c>
      <c r="F160" s="8">
        <v>9.2999999999999999E-2</v>
      </c>
      <c r="H160" s="8">
        <v>8.9120000000000008</v>
      </c>
      <c r="I160" s="8">
        <v>8.9119999999999991E-2</v>
      </c>
      <c r="K160" s="14">
        <v>8.0139999999999993</v>
      </c>
      <c r="M160" s="16"/>
      <c r="N160" s="21">
        <f>0.08014</f>
        <v>8.0140000000000003E-2</v>
      </c>
      <c r="O160" s="19"/>
      <c r="P160" s="19"/>
      <c r="Q160" s="19"/>
      <c r="R160" s="19"/>
      <c r="S160" s="19"/>
      <c r="T160" s="19"/>
      <c r="U160" s="19"/>
    </row>
    <row r="161" spans="1:21" x14ac:dyDescent="0.25">
      <c r="A161" s="9">
        <v>44166</v>
      </c>
      <c r="B161" s="8">
        <v>11.4</v>
      </c>
      <c r="C161" s="8">
        <v>0.114</v>
      </c>
      <c r="E161" s="8">
        <v>11.4</v>
      </c>
      <c r="F161" s="8">
        <v>0.114</v>
      </c>
      <c r="H161" s="8">
        <v>10.675000000000001</v>
      </c>
      <c r="I161" s="8">
        <v>0.10675</v>
      </c>
      <c r="K161" s="14">
        <v>9.2430000000000003</v>
      </c>
      <c r="M161" s="16"/>
      <c r="N161" s="21">
        <f>ROUND((0.0912*7+0.09281*23)/30,5)</f>
        <v>9.2429999999999998E-2</v>
      </c>
      <c r="O161" s="19"/>
      <c r="P161" s="19"/>
      <c r="Q161" s="19"/>
      <c r="R161" s="19"/>
      <c r="S161" s="19"/>
      <c r="T161" s="19"/>
      <c r="U161" s="19"/>
    </row>
    <row r="162" spans="1:21" x14ac:dyDescent="0.25">
      <c r="A162" s="9">
        <v>44197</v>
      </c>
      <c r="B162" s="8">
        <v>11.4</v>
      </c>
      <c r="C162" s="8">
        <v>0.114</v>
      </c>
      <c r="E162" s="8">
        <v>11.4</v>
      </c>
      <c r="F162" s="8">
        <v>0.114</v>
      </c>
      <c r="H162" s="8">
        <v>12.342000000000001</v>
      </c>
      <c r="I162" s="8">
        <v>0.12342</v>
      </c>
      <c r="K162" s="14">
        <v>9.0850000000000009</v>
      </c>
      <c r="M162" s="18"/>
      <c r="N162" s="21">
        <v>9.085E-2</v>
      </c>
      <c r="O162" s="19"/>
      <c r="P162" s="19"/>
      <c r="Q162" s="19"/>
      <c r="R162" s="19"/>
      <c r="S162" s="19"/>
      <c r="T162" s="19"/>
      <c r="U162" s="19"/>
    </row>
    <row r="163" spans="1:21" x14ac:dyDescent="0.25">
      <c r="A163" s="9">
        <v>44228</v>
      </c>
      <c r="B163" s="8">
        <v>11.4</v>
      </c>
      <c r="C163" s="8">
        <v>0.114</v>
      </c>
      <c r="E163" s="8">
        <v>11.4</v>
      </c>
      <c r="F163" s="8">
        <v>0.114</v>
      </c>
      <c r="H163" s="8">
        <v>12.382999999999999</v>
      </c>
      <c r="I163" s="8">
        <v>0.12383</v>
      </c>
      <c r="K163" s="14">
        <v>13.927</v>
      </c>
      <c r="M163" s="18"/>
      <c r="N163" s="21">
        <v>0.13927</v>
      </c>
      <c r="O163" s="19"/>
      <c r="P163" s="19"/>
      <c r="Q163" s="19"/>
      <c r="R163" s="19"/>
      <c r="S163" s="19"/>
      <c r="T163" s="19"/>
      <c r="U163" s="19"/>
    </row>
    <row r="164" spans="1:21" x14ac:dyDescent="0.25">
      <c r="A164" s="9">
        <v>44256</v>
      </c>
      <c r="B164" s="8">
        <v>11.4</v>
      </c>
      <c r="C164" s="8">
        <v>0.114</v>
      </c>
      <c r="E164" s="8">
        <v>11.4</v>
      </c>
      <c r="F164" s="8">
        <v>0.114</v>
      </c>
      <c r="H164" s="8">
        <v>10.391999999999999</v>
      </c>
      <c r="I164" s="8">
        <v>0.10392</v>
      </c>
      <c r="K164" s="14">
        <v>9.51</v>
      </c>
      <c r="M164" s="16"/>
      <c r="N164" s="21">
        <v>9.5100000000000004E-2</v>
      </c>
      <c r="O164" s="19"/>
      <c r="P164" s="19"/>
      <c r="Q164" s="19"/>
      <c r="R164" s="19"/>
      <c r="S164" s="19"/>
      <c r="T164" s="19"/>
      <c r="U164" s="19"/>
    </row>
    <row r="165" spans="1:21" x14ac:dyDescent="0.25">
      <c r="A165" s="9">
        <v>44287</v>
      </c>
      <c r="B165" s="8">
        <v>11.4</v>
      </c>
      <c r="C165" s="8">
        <v>0.114</v>
      </c>
      <c r="E165" s="8">
        <v>11.4</v>
      </c>
      <c r="F165" s="8">
        <v>0.114</v>
      </c>
      <c r="H165" s="8">
        <v>9.3949999999999996</v>
      </c>
      <c r="I165" s="8">
        <v>9.3950000000000006E-2</v>
      </c>
      <c r="K165" s="13">
        <v>8.8260000000000005</v>
      </c>
      <c r="M165" s="16"/>
      <c r="N165" s="21">
        <v>8.8260000000000005E-2</v>
      </c>
      <c r="O165" s="19"/>
      <c r="P165" s="19"/>
      <c r="Q165" s="19"/>
      <c r="R165" s="19"/>
      <c r="S165" s="19"/>
      <c r="T165" s="19"/>
      <c r="U165" s="19"/>
    </row>
    <row r="166" spans="1:21" x14ac:dyDescent="0.25">
      <c r="A166" s="9">
        <v>44317</v>
      </c>
      <c r="B166" s="8">
        <v>11.4</v>
      </c>
      <c r="C166" s="8">
        <v>0.114</v>
      </c>
      <c r="E166" s="8">
        <v>11.4</v>
      </c>
      <c r="F166" s="8">
        <v>0.114</v>
      </c>
      <c r="H166" s="8">
        <v>8.8849999999999998</v>
      </c>
      <c r="I166" s="8">
        <v>8.8849999999999998E-2</v>
      </c>
      <c r="K166" s="13">
        <v>8.6539999999999999</v>
      </c>
      <c r="M166" s="16"/>
      <c r="N166" s="21">
        <v>8.6540000000000006E-2</v>
      </c>
      <c r="O166" s="19"/>
      <c r="P166" s="19"/>
      <c r="Q166" s="19"/>
      <c r="R166" s="19"/>
      <c r="S166" s="19"/>
      <c r="T166" s="19"/>
      <c r="U166" s="19"/>
    </row>
    <row r="167" spans="1:21" x14ac:dyDescent="0.25">
      <c r="A167" s="9">
        <v>44348</v>
      </c>
      <c r="B167" s="8">
        <v>9.5540000000000003</v>
      </c>
      <c r="C167" s="8">
        <v>9.554E-2</v>
      </c>
      <c r="E167" s="8">
        <v>9.5540000000000003</v>
      </c>
      <c r="F167" s="8">
        <v>9.554E-2</v>
      </c>
      <c r="H167" s="8">
        <v>8.3689999999999998</v>
      </c>
      <c r="I167" s="8">
        <v>8.3690000000000001E-2</v>
      </c>
      <c r="K167" s="13">
        <v>8.6310000000000002</v>
      </c>
      <c r="M167" s="16"/>
      <c r="N167" s="21">
        <v>8.6309999999999998E-2</v>
      </c>
      <c r="O167" s="19"/>
      <c r="P167" s="19"/>
      <c r="Q167" s="19"/>
      <c r="R167" s="19"/>
      <c r="S167" s="19"/>
      <c r="T167" s="19"/>
      <c r="U167" s="19"/>
    </row>
    <row r="168" spans="1:21" x14ac:dyDescent="0.25">
      <c r="A168" s="9">
        <v>44378</v>
      </c>
      <c r="B168" s="8">
        <v>9.5540000000000003</v>
      </c>
      <c r="C168" s="8">
        <v>9.554E-2</v>
      </c>
      <c r="E168" s="8">
        <v>9.5540000000000003</v>
      </c>
      <c r="F168" s="8">
        <v>9.554E-2</v>
      </c>
      <c r="H168" s="8">
        <v>9.0229999999999997</v>
      </c>
      <c r="I168" s="8">
        <v>9.0229999999999991E-2</v>
      </c>
      <c r="K168" s="13">
        <v>9.1430000000000007</v>
      </c>
      <c r="M168" s="16"/>
      <c r="N168" s="21">
        <v>9.1429999999999997E-2</v>
      </c>
      <c r="O168" s="19"/>
      <c r="P168" s="19"/>
      <c r="Q168" s="19"/>
      <c r="R168" s="19"/>
      <c r="S168" s="19"/>
      <c r="T168" s="19"/>
      <c r="U168" s="19"/>
    </row>
    <row r="169" spans="1:21" x14ac:dyDescent="0.25">
      <c r="A169" s="9">
        <v>44409</v>
      </c>
      <c r="B169" s="8">
        <v>9.5540000000000003</v>
      </c>
      <c r="C169" s="8">
        <v>9.554E-2</v>
      </c>
      <c r="E169" s="8">
        <v>9.5540000000000003</v>
      </c>
      <c r="F169" s="8">
        <v>9.554E-2</v>
      </c>
      <c r="H169" s="8">
        <v>8.3629999999999995</v>
      </c>
      <c r="I169" s="8">
        <v>8.3629999999999996E-2</v>
      </c>
      <c r="K169" s="13">
        <v>10.097</v>
      </c>
      <c r="M169" s="16"/>
      <c r="N169" s="21">
        <v>0.10097</v>
      </c>
      <c r="O169" s="19"/>
      <c r="P169" s="19"/>
      <c r="Q169" s="19"/>
      <c r="R169" s="19"/>
      <c r="S169" s="19"/>
      <c r="T169" s="19"/>
      <c r="U169" s="19"/>
    </row>
    <row r="170" spans="1:21" x14ac:dyDescent="0.25">
      <c r="A170" s="9">
        <v>44440</v>
      </c>
      <c r="B170" s="8">
        <v>9.5540000000000003</v>
      </c>
      <c r="C170" s="8">
        <v>9.554E-2</v>
      </c>
      <c r="E170" s="8">
        <v>9.5540000000000003</v>
      </c>
      <c r="F170" s="8">
        <v>9.554E-2</v>
      </c>
      <c r="H170" s="8">
        <v>7.1349999999999998</v>
      </c>
      <c r="I170" s="8">
        <v>7.1349999999999997E-2</v>
      </c>
      <c r="K170" s="13">
        <v>10.188000000000001</v>
      </c>
      <c r="M170" s="16"/>
      <c r="N170" s="21">
        <v>0.10188</v>
      </c>
      <c r="O170" s="19"/>
      <c r="P170" s="19"/>
      <c r="Q170" s="19"/>
      <c r="R170" s="19"/>
      <c r="S170" s="19"/>
      <c r="T170" s="19"/>
      <c r="U170" s="19"/>
    </row>
    <row r="171" spans="1:21" x14ac:dyDescent="0.25">
      <c r="A171" s="9">
        <v>44470</v>
      </c>
      <c r="B171" s="8">
        <v>9.5540000000000003</v>
      </c>
      <c r="C171" s="8">
        <v>9.554E-2</v>
      </c>
      <c r="E171" s="8">
        <v>9.5540000000000003</v>
      </c>
      <c r="F171" s="8">
        <v>9.554E-2</v>
      </c>
      <c r="H171" s="8">
        <v>8.3620000000000001</v>
      </c>
      <c r="I171" s="8">
        <v>8.362E-2</v>
      </c>
      <c r="K171" s="13">
        <v>11.366</v>
      </c>
      <c r="M171" s="16"/>
      <c r="N171" s="21">
        <v>0.11366</v>
      </c>
      <c r="O171" s="19"/>
      <c r="P171" s="19"/>
      <c r="Q171" s="19"/>
      <c r="R171" s="19"/>
      <c r="S171" s="19"/>
      <c r="T171" s="19"/>
      <c r="U171" s="19"/>
    </row>
    <row r="172" spans="1:21" x14ac:dyDescent="0.25">
      <c r="A172" s="9">
        <v>44501</v>
      </c>
      <c r="B172" s="8">
        <v>9.5540000000000003</v>
      </c>
      <c r="C172" s="8">
        <v>9.554E-2</v>
      </c>
      <c r="E172" s="8">
        <v>9.5540000000000003</v>
      </c>
      <c r="F172" s="8">
        <v>9.554E-2</v>
      </c>
      <c r="H172" s="8">
        <v>9.4540000000000006</v>
      </c>
      <c r="I172" s="8">
        <v>9.4539999999999999E-2</v>
      </c>
      <c r="K172" s="13">
        <v>11.696</v>
      </c>
      <c r="M172" s="16"/>
      <c r="N172" s="21">
        <v>0.11695999999999999</v>
      </c>
      <c r="O172" s="19"/>
      <c r="P172" s="19"/>
      <c r="Q172" s="19"/>
      <c r="R172" s="19"/>
      <c r="S172" s="19"/>
      <c r="T172" s="19"/>
      <c r="U172" s="19"/>
    </row>
    <row r="173" spans="1:21" x14ac:dyDescent="0.25">
      <c r="A173" s="9">
        <v>44531</v>
      </c>
      <c r="B173" s="8">
        <v>15.298</v>
      </c>
      <c r="C173" s="8">
        <v>0.15298</v>
      </c>
      <c r="E173" s="8">
        <v>15.298</v>
      </c>
      <c r="F173" s="8">
        <v>0.15298</v>
      </c>
      <c r="H173" s="8">
        <v>16.353000000000002</v>
      </c>
      <c r="I173" s="8">
        <v>0.16353000000000001</v>
      </c>
      <c r="K173" s="13">
        <v>12.657999999999999</v>
      </c>
      <c r="M173" s="16"/>
      <c r="N173" s="21">
        <f>ROUND((0.12928*7+0.12576*23)/30,5)</f>
        <v>0.12658</v>
      </c>
      <c r="O173" s="19"/>
      <c r="P173" s="19"/>
      <c r="Q173" s="19"/>
      <c r="R173" s="19"/>
      <c r="S173" s="19"/>
      <c r="T173" s="19"/>
      <c r="U173" s="19"/>
    </row>
    <row r="174" spans="1:21" x14ac:dyDescent="0.25">
      <c r="A174" s="9">
        <v>44562</v>
      </c>
      <c r="B174" s="8">
        <v>15.298</v>
      </c>
      <c r="C174" s="8">
        <v>0.15298</v>
      </c>
      <c r="E174" s="8">
        <v>15.298</v>
      </c>
      <c r="F174" s="8">
        <v>0.15298</v>
      </c>
      <c r="H174" s="8">
        <v>19.273</v>
      </c>
      <c r="I174" s="8">
        <v>0.19273000000000001</v>
      </c>
      <c r="K174" s="13">
        <v>18.558</v>
      </c>
      <c r="M174" s="18"/>
      <c r="N174" s="21">
        <v>0.18557999999999999</v>
      </c>
      <c r="O174" s="19">
        <v>0.18557999999999999</v>
      </c>
      <c r="P174" s="13"/>
      <c r="Q174" s="19"/>
      <c r="R174" s="19"/>
      <c r="S174" s="19"/>
      <c r="T174" s="19"/>
      <c r="U174" s="19"/>
    </row>
    <row r="175" spans="1:21" x14ac:dyDescent="0.25">
      <c r="A175" s="9">
        <v>44593</v>
      </c>
      <c r="B175" s="8">
        <v>15.298</v>
      </c>
      <c r="C175" s="8">
        <v>0.15298</v>
      </c>
      <c r="E175" s="8">
        <v>15.298</v>
      </c>
      <c r="F175" s="8">
        <v>0.15298</v>
      </c>
      <c r="H175" s="8">
        <v>18.576000000000001</v>
      </c>
      <c r="I175" s="8">
        <v>0.18576000000000001</v>
      </c>
      <c r="K175" s="13">
        <v>18.989000000000001</v>
      </c>
      <c r="M175" s="18"/>
      <c r="N175" s="21">
        <v>0.18989</v>
      </c>
      <c r="O175" s="19">
        <v>0.18989</v>
      </c>
      <c r="P175" s="13"/>
      <c r="Q175" s="19"/>
      <c r="R175" s="19"/>
      <c r="S175" s="19"/>
      <c r="T175" s="19"/>
      <c r="U175" s="19"/>
    </row>
    <row r="176" spans="1:21" x14ac:dyDescent="0.25">
      <c r="A176" s="9">
        <v>44621</v>
      </c>
      <c r="B176" s="8">
        <v>15.298</v>
      </c>
      <c r="C176" s="8">
        <v>0.15298</v>
      </c>
      <c r="E176" s="8">
        <v>15.298</v>
      </c>
      <c r="F176" s="8">
        <v>0.15298</v>
      </c>
      <c r="H176" s="8">
        <v>11.663</v>
      </c>
      <c r="I176" s="8">
        <v>0.11663</v>
      </c>
      <c r="K176" s="13">
        <v>12.125</v>
      </c>
      <c r="M176" s="18"/>
      <c r="N176" s="21">
        <v>0.12125</v>
      </c>
      <c r="O176" s="19">
        <v>0.12125</v>
      </c>
      <c r="P176" s="13"/>
      <c r="Q176" s="19"/>
      <c r="R176" s="19"/>
      <c r="S176" s="19"/>
      <c r="T176" s="19"/>
      <c r="U176" s="19"/>
    </row>
    <row r="177" spans="1:21" x14ac:dyDescent="0.25">
      <c r="A177" s="9">
        <v>44652</v>
      </c>
      <c r="B177" s="8">
        <v>15.298</v>
      </c>
      <c r="C177" s="8">
        <v>0.15298</v>
      </c>
      <c r="E177" s="8">
        <v>15.298</v>
      </c>
      <c r="F177" s="8">
        <v>0.15298</v>
      </c>
      <c r="H177" s="8">
        <v>8.4529999999999994</v>
      </c>
      <c r="I177" s="8">
        <v>8.4529999999999994E-2</v>
      </c>
      <c r="K177" s="13">
        <v>12.132</v>
      </c>
      <c r="M177" s="16"/>
      <c r="N177" s="21">
        <v>0.12132</v>
      </c>
      <c r="O177" s="19">
        <v>0.12132</v>
      </c>
      <c r="P177" s="13"/>
      <c r="Q177" s="19"/>
      <c r="R177" s="19"/>
      <c r="S177" s="19"/>
      <c r="T177" s="19"/>
      <c r="U177" s="19"/>
    </row>
    <row r="178" spans="1:21" x14ac:dyDescent="0.25">
      <c r="A178" s="9">
        <v>44682</v>
      </c>
      <c r="B178" s="8">
        <v>15.298</v>
      </c>
      <c r="C178" s="8">
        <v>0.15298</v>
      </c>
      <c r="E178" s="8">
        <v>15.298</v>
      </c>
      <c r="F178" s="8">
        <v>0.15298</v>
      </c>
      <c r="H178" s="8">
        <v>7.57</v>
      </c>
      <c r="I178" s="8">
        <v>7.5700000000000003E-2</v>
      </c>
      <c r="K178" s="13">
        <v>12.539</v>
      </c>
      <c r="M178" s="16"/>
      <c r="N178" s="21">
        <v>0.12539</v>
      </c>
      <c r="O178" s="19">
        <v>0.12539</v>
      </c>
      <c r="P178" s="13"/>
      <c r="Q178" s="19"/>
      <c r="R178" s="19"/>
      <c r="S178" s="19"/>
      <c r="T178" s="19"/>
      <c r="U178" s="19"/>
    </row>
    <row r="179" spans="1:21" x14ac:dyDescent="0.25">
      <c r="A179" s="9">
        <v>44713</v>
      </c>
      <c r="B179" s="8">
        <v>13.436</v>
      </c>
      <c r="C179" s="8">
        <v>0.13436000000000001</v>
      </c>
      <c r="E179" s="8">
        <v>13.436</v>
      </c>
      <c r="F179" s="8">
        <v>0.13436000000000001</v>
      </c>
      <c r="H179" s="8">
        <v>11.343</v>
      </c>
      <c r="I179" s="8">
        <v>0.11343</v>
      </c>
      <c r="K179" s="14">
        <v>13.389999999999999</v>
      </c>
      <c r="M179" s="16"/>
      <c r="N179" s="21">
        <v>0.13389999999999999</v>
      </c>
      <c r="O179" s="19">
        <v>0.13389999999999999</v>
      </c>
      <c r="P179" s="13"/>
      <c r="Q179" s="19"/>
      <c r="R179" s="19"/>
      <c r="S179" s="19"/>
      <c r="T179" s="19"/>
      <c r="U179" s="19"/>
    </row>
    <row r="180" spans="1:21" x14ac:dyDescent="0.25">
      <c r="A180" s="9">
        <v>44743</v>
      </c>
      <c r="B180" s="8">
        <v>13.436</v>
      </c>
      <c r="C180" s="8">
        <v>0.13436000000000001</v>
      </c>
      <c r="E180" s="8">
        <v>13.436</v>
      </c>
      <c r="F180" s="8">
        <v>0.13436000000000001</v>
      </c>
      <c r="H180" s="8">
        <v>13.09</v>
      </c>
      <c r="I180" s="8">
        <v>0.13089999999999999</v>
      </c>
      <c r="K180" s="13">
        <v>14.294</v>
      </c>
      <c r="M180" s="16"/>
      <c r="N180" s="21">
        <v>0.14294000000000001</v>
      </c>
      <c r="O180" s="19">
        <v>0.14294000000000001</v>
      </c>
      <c r="P180" s="13"/>
      <c r="Q180" s="19"/>
      <c r="R180" s="19"/>
      <c r="S180" s="19"/>
      <c r="T180" s="19"/>
      <c r="U180" s="19"/>
    </row>
    <row r="181" spans="1:21" x14ac:dyDescent="0.25">
      <c r="A181" s="9">
        <v>44774</v>
      </c>
      <c r="B181" s="8">
        <v>13.436</v>
      </c>
      <c r="C181" s="8">
        <v>0.13436000000000001</v>
      </c>
      <c r="E181" s="8">
        <v>13.436</v>
      </c>
      <c r="F181" s="8">
        <v>0.13436000000000001</v>
      </c>
      <c r="H181" s="8">
        <v>12.946999999999999</v>
      </c>
      <c r="I181" s="8">
        <v>0.12947</v>
      </c>
      <c r="K181" s="14">
        <v>15.61</v>
      </c>
      <c r="M181" s="16"/>
      <c r="N181" s="21">
        <v>0.15609999999999999</v>
      </c>
      <c r="O181" s="19">
        <v>0.15609999999999999</v>
      </c>
      <c r="P181" s="13"/>
      <c r="Q181" s="19"/>
      <c r="R181" s="19"/>
      <c r="S181" s="19"/>
      <c r="T181" s="19"/>
      <c r="U181" s="19"/>
    </row>
    <row r="182" spans="1:21" x14ac:dyDescent="0.25">
      <c r="A182" s="9">
        <v>44805</v>
      </c>
      <c r="B182" s="8">
        <v>13.436</v>
      </c>
      <c r="C182" s="8">
        <v>0.13436000000000001</v>
      </c>
      <c r="E182" s="8">
        <v>13.436</v>
      </c>
      <c r="F182" s="8">
        <v>0.13436000000000001</v>
      </c>
      <c r="H182" s="8">
        <v>12.801</v>
      </c>
      <c r="I182" s="8">
        <v>0.12801000000000001</v>
      </c>
      <c r="K182" s="13">
        <v>12.193</v>
      </c>
      <c r="M182" s="16"/>
      <c r="N182" s="21">
        <v>0.12193</v>
      </c>
      <c r="O182" s="19">
        <v>0.12193</v>
      </c>
      <c r="P182" s="13"/>
      <c r="Q182" s="19"/>
      <c r="R182" s="19"/>
      <c r="S182" s="19"/>
      <c r="T182" s="19"/>
      <c r="U182" s="19"/>
    </row>
    <row r="183" spans="1:21" x14ac:dyDescent="0.25">
      <c r="A183" s="9">
        <v>44835</v>
      </c>
      <c r="B183" s="8">
        <v>13.436</v>
      </c>
      <c r="C183" s="8">
        <v>0.13436000000000001</v>
      </c>
      <c r="E183" s="8">
        <v>13.436</v>
      </c>
      <c r="F183" s="8">
        <v>0.13436000000000001</v>
      </c>
      <c r="H183" s="8">
        <v>12.598000000000001</v>
      </c>
      <c r="I183" s="8">
        <v>0.12598000000000001</v>
      </c>
      <c r="K183" s="14">
        <v>10.43</v>
      </c>
      <c r="M183" s="16"/>
      <c r="N183" s="21">
        <v>0.1043</v>
      </c>
      <c r="O183" s="19">
        <v>0.1043</v>
      </c>
      <c r="P183" s="13"/>
      <c r="Q183" s="19"/>
      <c r="R183" s="19"/>
      <c r="S183" s="19"/>
      <c r="T183" s="19"/>
      <c r="U183" s="19"/>
    </row>
    <row r="184" spans="1:21" x14ac:dyDescent="0.25">
      <c r="A184" s="9">
        <v>44866</v>
      </c>
      <c r="B184" s="8">
        <v>13.436</v>
      </c>
      <c r="C184" s="8">
        <v>0.13436000000000001</v>
      </c>
      <c r="E184" s="8">
        <v>13.436</v>
      </c>
      <c r="F184" s="8">
        <v>0.13436000000000001</v>
      </c>
      <c r="H184" s="8">
        <v>16.8</v>
      </c>
      <c r="I184" s="8">
        <v>0.16800000000000001</v>
      </c>
      <c r="K184" s="13">
        <v>11.555</v>
      </c>
      <c r="M184" s="16"/>
      <c r="N184" s="21">
        <v>0.11555</v>
      </c>
      <c r="O184" s="2">
        <v>0.11555</v>
      </c>
      <c r="P184" s="13"/>
      <c r="Q184" s="13"/>
    </row>
    <row r="185" spans="1:21" x14ac:dyDescent="0.25">
      <c r="A185" s="9">
        <v>44896</v>
      </c>
      <c r="B185" s="13">
        <v>17.859000000000002</v>
      </c>
      <c r="C185" s="8">
        <v>0.17859</v>
      </c>
      <c r="D185" s="13"/>
      <c r="E185" s="13">
        <v>17.859000000000002</v>
      </c>
      <c r="F185" s="8">
        <v>0.17859</v>
      </c>
      <c r="H185" s="8">
        <v>20.544</v>
      </c>
      <c r="I185" s="8">
        <v>0.20543999999999998</v>
      </c>
      <c r="K185" s="13">
        <v>13.003</v>
      </c>
      <c r="M185" s="16"/>
      <c r="N185" s="21">
        <f>ROUND((0.12966*7+0.13015*22)/29,5)</f>
        <v>0.13003000000000001</v>
      </c>
      <c r="O185" s="2">
        <v>0.12966</v>
      </c>
      <c r="P185" s="13"/>
      <c r="Q185" s="13"/>
    </row>
    <row r="186" spans="1:21" x14ac:dyDescent="0.25">
      <c r="A186" s="9">
        <v>44927</v>
      </c>
      <c r="B186" s="13">
        <v>21.429000000000002</v>
      </c>
      <c r="C186" s="8"/>
      <c r="D186" s="13"/>
      <c r="E186" s="13">
        <v>21.429000000000002</v>
      </c>
      <c r="F186" s="8"/>
      <c r="H186" s="8">
        <v>36.259</v>
      </c>
      <c r="I186" s="8"/>
      <c r="K186" s="13">
        <v>14.526</v>
      </c>
      <c r="M186" s="16"/>
      <c r="N186" s="21"/>
      <c r="P186" s="13"/>
      <c r="Q186" s="13"/>
    </row>
    <row r="187" spans="1:21" x14ac:dyDescent="0.25">
      <c r="A187" s="9">
        <v>44958</v>
      </c>
      <c r="B187" s="13">
        <v>21.429000000000002</v>
      </c>
      <c r="C187" s="8"/>
      <c r="D187" s="13"/>
      <c r="E187" s="13">
        <v>21.429000000000002</v>
      </c>
      <c r="F187" s="8"/>
      <c r="H187" s="8">
        <v>34.727999999999994</v>
      </c>
      <c r="I187" s="8"/>
      <c r="K187" s="13">
        <v>9.7249999999999996</v>
      </c>
      <c r="M187" s="16"/>
      <c r="N187" s="21"/>
      <c r="P187" s="13"/>
      <c r="Q187" s="13"/>
    </row>
    <row r="188" spans="1:21" x14ac:dyDescent="0.25">
      <c r="A188" s="9">
        <v>44986</v>
      </c>
      <c r="B188" s="13">
        <v>21.429000000000002</v>
      </c>
      <c r="C188" s="8"/>
      <c r="D188" s="13"/>
      <c r="E188" s="13">
        <v>21.429000000000002</v>
      </c>
      <c r="F188" s="8"/>
      <c r="H188" s="8">
        <v>21.613</v>
      </c>
      <c r="I188" s="8"/>
      <c r="K188" s="13">
        <v>9.1389999999999993</v>
      </c>
      <c r="M188" s="16"/>
      <c r="N188" s="21"/>
      <c r="P188" s="13"/>
      <c r="Q188" s="13"/>
    </row>
    <row r="189" spans="1:21" x14ac:dyDescent="0.25">
      <c r="A189" s="9">
        <v>45017</v>
      </c>
      <c r="B189" s="13">
        <v>21.429000000000002</v>
      </c>
      <c r="C189" s="8"/>
      <c r="D189" s="13"/>
      <c r="E189" s="13">
        <v>21.429000000000002</v>
      </c>
      <c r="F189" s="8"/>
      <c r="H189" s="8">
        <v>13.821</v>
      </c>
      <c r="I189" s="8"/>
      <c r="K189" s="13">
        <v>7.6179999999999994</v>
      </c>
      <c r="M189" s="16"/>
      <c r="N189" s="21"/>
      <c r="P189" s="13"/>
      <c r="Q189" s="13"/>
    </row>
    <row r="190" spans="1:21" x14ac:dyDescent="0.25">
      <c r="A190" s="9">
        <v>45047</v>
      </c>
      <c r="B190" s="13">
        <v>21.429000000000002</v>
      </c>
      <c r="C190" s="8"/>
      <c r="D190" s="13"/>
      <c r="E190" s="13">
        <v>21.429000000000002</v>
      </c>
      <c r="F190" s="8"/>
      <c r="H190" s="8">
        <v>10.648</v>
      </c>
      <c r="I190" s="8"/>
      <c r="K190" s="13">
        <v>6.5740000000000007</v>
      </c>
      <c r="M190" s="16"/>
      <c r="N190" s="21"/>
      <c r="P190" s="13"/>
      <c r="Q190" s="13"/>
    </row>
    <row r="191" spans="1:21" x14ac:dyDescent="0.25">
      <c r="A191" s="9">
        <v>45078</v>
      </c>
      <c r="B191" s="13">
        <v>21.429000000000002</v>
      </c>
      <c r="C191" s="8"/>
      <c r="D191" s="13"/>
      <c r="E191" s="13">
        <v>21.429000000000002</v>
      </c>
      <c r="F191" s="8"/>
      <c r="H191" s="8">
        <v>10.269</v>
      </c>
      <c r="I191" s="8"/>
      <c r="K191" s="13">
        <v>6.9989999999999997</v>
      </c>
      <c r="M191" s="16"/>
      <c r="N191" s="21"/>
      <c r="P191" s="13"/>
      <c r="Q191" s="13"/>
    </row>
    <row r="192" spans="1:21" x14ac:dyDescent="0.25">
      <c r="A192" s="9">
        <v>45108</v>
      </c>
      <c r="B192" s="13">
        <v>21.429000000000002</v>
      </c>
      <c r="C192" s="8"/>
      <c r="D192" s="13"/>
      <c r="E192" s="13">
        <v>21.429000000000002</v>
      </c>
      <c r="F192" s="8"/>
      <c r="H192" s="8">
        <v>12.343999999999999</v>
      </c>
      <c r="I192" s="8"/>
      <c r="K192" s="13">
        <v>8.2279999999999998</v>
      </c>
      <c r="M192" s="16"/>
      <c r="N192" s="21"/>
      <c r="P192" s="13"/>
      <c r="Q192" s="13"/>
    </row>
    <row r="193" spans="1:17" x14ac:dyDescent="0.25">
      <c r="A193" s="9">
        <v>45139</v>
      </c>
      <c r="B193" s="13">
        <v>21.206</v>
      </c>
      <c r="C193" s="8"/>
      <c r="D193" s="13"/>
      <c r="E193" s="13">
        <v>21.206</v>
      </c>
      <c r="F193" s="8"/>
      <c r="H193" s="8">
        <v>16.998999999999999</v>
      </c>
      <c r="I193" s="8"/>
      <c r="K193" s="13">
        <v>6.6870000000000003</v>
      </c>
      <c r="M193" s="16"/>
      <c r="N193" s="21"/>
      <c r="P193" s="13"/>
      <c r="Q193" s="13"/>
    </row>
    <row r="194" spans="1:17" x14ac:dyDescent="0.25">
      <c r="A194" s="9">
        <v>45170</v>
      </c>
      <c r="B194" s="13">
        <v>21.206</v>
      </c>
      <c r="C194" s="8"/>
      <c r="D194" s="13"/>
      <c r="E194" s="13">
        <v>21.206</v>
      </c>
      <c r="F194" s="8"/>
      <c r="H194" s="8">
        <v>15.570999999999998</v>
      </c>
      <c r="I194" s="8"/>
      <c r="K194" s="13">
        <v>7.1520000000000001</v>
      </c>
      <c r="M194" s="16"/>
      <c r="N194" s="21"/>
      <c r="P194" s="13"/>
      <c r="Q194" s="13"/>
    </row>
    <row r="195" spans="1:17" x14ac:dyDescent="0.25">
      <c r="A195" s="9">
        <v>45200</v>
      </c>
      <c r="B195" s="13">
        <v>21.206</v>
      </c>
      <c r="C195" s="8"/>
      <c r="D195" s="13"/>
      <c r="E195" s="13">
        <v>21.206</v>
      </c>
      <c r="F195" s="8"/>
      <c r="H195" s="8">
        <v>15.428000000000001</v>
      </c>
      <c r="I195" s="8"/>
      <c r="K195" s="13">
        <v>5.9859999999999998</v>
      </c>
      <c r="M195" s="16"/>
      <c r="N195" s="21"/>
      <c r="P195" s="13"/>
      <c r="Q195" s="13"/>
    </row>
    <row r="196" spans="1:17" x14ac:dyDescent="0.25">
      <c r="A196" s="9">
        <v>45231</v>
      </c>
      <c r="B196" s="13">
        <v>21.206</v>
      </c>
      <c r="C196" s="8"/>
      <c r="D196" s="13"/>
      <c r="E196" s="13">
        <v>21.206</v>
      </c>
      <c r="F196" s="8"/>
      <c r="H196" s="8">
        <v>19.613999999999997</v>
      </c>
      <c r="I196" s="8"/>
      <c r="K196" s="13">
        <v>6.8500000000000005</v>
      </c>
      <c r="M196" s="16"/>
      <c r="N196" s="21"/>
      <c r="P196" s="13"/>
      <c r="Q196" s="13"/>
    </row>
    <row r="197" spans="1:17" x14ac:dyDescent="0.25">
      <c r="A197" s="9">
        <v>45261</v>
      </c>
      <c r="B197" s="13">
        <v>21.206</v>
      </c>
      <c r="C197" s="8"/>
      <c r="D197" s="13"/>
      <c r="E197" s="13">
        <v>21.206</v>
      </c>
      <c r="F197" s="8"/>
      <c r="H197" s="8">
        <v>25.202999999999996</v>
      </c>
      <c r="I197" s="8"/>
      <c r="K197" s="13">
        <v>8.4500000000000011</v>
      </c>
      <c r="M197" s="16"/>
      <c r="N197" s="21"/>
      <c r="P197" s="13"/>
      <c r="Q197" s="13"/>
    </row>
    <row r="198" spans="1:17" x14ac:dyDescent="0.25">
      <c r="A198" s="9">
        <v>45292</v>
      </c>
      <c r="B198" s="13">
        <v>21.206</v>
      </c>
      <c r="C198" s="8"/>
      <c r="D198" s="13"/>
      <c r="E198" s="13">
        <v>21.206</v>
      </c>
      <c r="F198" s="8"/>
      <c r="H198" s="8">
        <v>30.244</v>
      </c>
      <c r="I198" s="8"/>
      <c r="K198" s="14">
        <v>10.968</v>
      </c>
      <c r="M198" s="16"/>
      <c r="N198" s="21"/>
      <c r="P198" s="26"/>
      <c r="Q198" s="26"/>
    </row>
    <row r="199" spans="1:17" x14ac:dyDescent="0.25">
      <c r="A199" s="9">
        <v>45323</v>
      </c>
      <c r="B199" s="13">
        <v>19.338000000000001</v>
      </c>
      <c r="C199" s="8"/>
      <c r="D199" s="13"/>
      <c r="E199" s="13">
        <v>19.338000000000001</v>
      </c>
      <c r="F199" s="8"/>
      <c r="H199" s="8">
        <v>26.704999999999998</v>
      </c>
      <c r="I199" s="8"/>
      <c r="K199" s="27">
        <f>TRUNC((7.611*8/31)+(7.554*23/31),5)</f>
        <v>7.5686999999999998</v>
      </c>
      <c r="M199" s="16"/>
      <c r="N199" s="21"/>
      <c r="P199" s="26"/>
      <c r="Q199" s="26"/>
    </row>
    <row r="200" spans="1:17" x14ac:dyDescent="0.25">
      <c r="A200" s="9">
        <v>45352</v>
      </c>
      <c r="B200" s="13">
        <v>19.338000000000001</v>
      </c>
      <c r="C200" s="8"/>
      <c r="D200" s="13"/>
      <c r="E200" s="13">
        <v>19.338000000000001</v>
      </c>
      <c r="F200" s="8"/>
      <c r="H200" s="8">
        <v>20.187000000000001</v>
      </c>
      <c r="I200" s="8"/>
      <c r="K200" s="13">
        <v>6.2080000000000002</v>
      </c>
      <c r="M200" s="16"/>
      <c r="N200" s="21"/>
      <c r="P200" s="13"/>
      <c r="Q200" s="13"/>
    </row>
    <row r="201" spans="1:17" x14ac:dyDescent="0.25">
      <c r="A201" s="9">
        <v>45383</v>
      </c>
      <c r="B201" s="13">
        <v>19.338000000000001</v>
      </c>
      <c r="C201" s="8"/>
      <c r="D201" s="13"/>
      <c r="E201" s="13">
        <v>19.338000000000001</v>
      </c>
      <c r="F201" s="8"/>
      <c r="H201" s="8">
        <v>17.350999999999999</v>
      </c>
      <c r="I201" s="8"/>
      <c r="K201" s="13">
        <v>6.2889999999999997</v>
      </c>
      <c r="M201" s="16"/>
      <c r="N201" s="21"/>
      <c r="P201" s="13"/>
      <c r="Q201" s="13"/>
    </row>
    <row r="202" spans="1:17" x14ac:dyDescent="0.25">
      <c r="A202" s="9">
        <v>45413</v>
      </c>
      <c r="B202" s="13">
        <v>19.338000000000001</v>
      </c>
      <c r="C202" s="8"/>
      <c r="D202" s="13"/>
      <c r="E202" s="13">
        <v>19.338000000000001</v>
      </c>
      <c r="F202" s="8"/>
      <c r="H202" s="8">
        <v>16.515999999999998</v>
      </c>
      <c r="I202" s="8"/>
      <c r="K202" s="13">
        <v>6.2480000000000002</v>
      </c>
      <c r="M202" s="16"/>
      <c r="N202" s="21"/>
      <c r="P202" s="13"/>
      <c r="Q202" s="13"/>
    </row>
    <row r="203" spans="1:17" x14ac:dyDescent="0.25">
      <c r="A203" s="9">
        <v>45444</v>
      </c>
      <c r="B203" s="13">
        <v>19.338000000000001</v>
      </c>
      <c r="C203" s="8"/>
      <c r="D203" s="13"/>
      <c r="E203" s="13">
        <v>19.338000000000001</v>
      </c>
      <c r="F203" s="8"/>
      <c r="H203" s="8">
        <v>16.777000000000001</v>
      </c>
      <c r="I203" s="8"/>
      <c r="K203" s="13">
        <v>6.7910000000000004</v>
      </c>
      <c r="M203" s="16"/>
      <c r="N203" s="21"/>
      <c r="P203" s="13"/>
      <c r="Q203" s="13"/>
    </row>
    <row r="204" spans="1:17" x14ac:dyDescent="0.25">
      <c r="A204" s="9">
        <v>45474</v>
      </c>
      <c r="B204" s="13">
        <v>19.338000000000001</v>
      </c>
      <c r="C204" s="8"/>
      <c r="D204" s="13"/>
      <c r="E204" s="13">
        <v>19.338000000000001</v>
      </c>
      <c r="F204" s="8"/>
      <c r="H204" s="8">
        <v>18.058</v>
      </c>
      <c r="I204" s="8"/>
      <c r="K204" s="13">
        <v>8.2140000000000004</v>
      </c>
      <c r="M204" s="16"/>
      <c r="N204" s="21"/>
      <c r="P204" s="13"/>
      <c r="Q204" s="13"/>
    </row>
    <row r="205" spans="1:17" x14ac:dyDescent="0.25">
      <c r="A205" s="9">
        <v>45505</v>
      </c>
      <c r="B205" s="13">
        <v>19.303999999999998</v>
      </c>
      <c r="C205" s="8"/>
      <c r="D205" s="13"/>
      <c r="E205" s="13">
        <v>19.303999999999998</v>
      </c>
      <c r="F205" s="8"/>
      <c r="H205" s="8">
        <v>16.472999999999999</v>
      </c>
      <c r="I205" s="8"/>
      <c r="K205" s="13">
        <v>8.2140000000000004</v>
      </c>
      <c r="M205" s="16"/>
      <c r="N205" s="21"/>
      <c r="P205" s="13"/>
      <c r="Q205" s="13"/>
    </row>
    <row r="206" spans="1:17" x14ac:dyDescent="0.25">
      <c r="A206" s="9">
        <v>45536</v>
      </c>
      <c r="B206" s="13">
        <v>19.303999999999998</v>
      </c>
      <c r="C206" s="8"/>
      <c r="D206" s="13"/>
      <c r="E206" s="13">
        <v>19.303999999999998</v>
      </c>
      <c r="F206" s="8"/>
      <c r="H206" s="8">
        <v>15.728</v>
      </c>
      <c r="I206" s="8"/>
      <c r="K206" s="13">
        <v>7.3710000000000004</v>
      </c>
      <c r="M206" s="16"/>
      <c r="N206" s="21"/>
      <c r="P206" s="13"/>
      <c r="Q206" s="13"/>
    </row>
    <row r="207" spans="1:17" x14ac:dyDescent="0.25">
      <c r="A207" s="9">
        <v>45566</v>
      </c>
      <c r="B207" s="13">
        <v>19.303999999999998</v>
      </c>
      <c r="C207" s="8"/>
      <c r="D207" s="13"/>
      <c r="E207" s="13">
        <v>19.303999999999998</v>
      </c>
      <c r="F207" s="8"/>
      <c r="H207" s="8">
        <v>15.359</v>
      </c>
      <c r="I207" s="8"/>
      <c r="K207" s="13">
        <v>7.2880000000000003</v>
      </c>
      <c r="M207" s="16"/>
      <c r="N207" s="21"/>
      <c r="P207" s="13"/>
      <c r="Q207" s="13"/>
    </row>
    <row r="208" spans="1:17" x14ac:dyDescent="0.25">
      <c r="A208" s="9">
        <v>45597</v>
      </c>
      <c r="B208" s="13">
        <v>19.303999999999998</v>
      </c>
      <c r="C208" s="8"/>
      <c r="D208" s="13"/>
      <c r="E208" s="13">
        <v>19.303999999999998</v>
      </c>
      <c r="F208" s="8"/>
      <c r="H208" s="8">
        <v>17.706</v>
      </c>
      <c r="I208" s="8"/>
      <c r="K208" s="13">
        <v>7.742</v>
      </c>
      <c r="M208" s="16"/>
      <c r="N208" s="21"/>
      <c r="P208" s="13"/>
      <c r="Q208" s="13"/>
    </row>
    <row r="209" spans="1:17" x14ac:dyDescent="0.25">
      <c r="A209" s="9">
        <v>45627</v>
      </c>
      <c r="B209" s="13">
        <v>19.303999999999998</v>
      </c>
      <c r="C209" s="8"/>
      <c r="D209" s="13"/>
      <c r="E209" s="13">
        <v>19.303999999999998</v>
      </c>
      <c r="F209" s="8"/>
      <c r="H209" s="8">
        <v>22.221</v>
      </c>
      <c r="I209" s="8"/>
      <c r="K209" s="13">
        <v>12.079000000000001</v>
      </c>
      <c r="M209" s="16"/>
      <c r="N209" s="21"/>
      <c r="P209" s="13"/>
      <c r="Q209" s="13"/>
    </row>
    <row r="210" spans="1:17" x14ac:dyDescent="0.25">
      <c r="A210" s="9"/>
      <c r="B210" s="13"/>
      <c r="C210" s="8"/>
      <c r="D210" s="13"/>
      <c r="E210" s="13"/>
      <c r="F210" s="8"/>
      <c r="H210" s="8"/>
      <c r="I210" s="8"/>
      <c r="K210" s="13"/>
      <c r="M210" s="16"/>
      <c r="N210" s="21"/>
      <c r="P210" s="13"/>
      <c r="Q210" s="13"/>
    </row>
    <row r="211" spans="1:17" x14ac:dyDescent="0.25">
      <c r="A211" s="9"/>
      <c r="C211" s="8"/>
      <c r="F211" s="8"/>
      <c r="I211" s="8"/>
      <c r="K211" s="13"/>
      <c r="O211" s="2">
        <v>0.13014999999999999</v>
      </c>
      <c r="P211" s="13"/>
      <c r="Q211" s="13"/>
    </row>
    <row r="212" spans="1:17" x14ac:dyDescent="0.25">
      <c r="A212" s="11" t="s">
        <v>4</v>
      </c>
      <c r="F212" s="8"/>
      <c r="I212" s="8"/>
      <c r="K212" s="13"/>
    </row>
    <row r="213" spans="1:17" x14ac:dyDescent="0.25">
      <c r="A213" s="12"/>
      <c r="F213" s="8"/>
      <c r="I213" s="8"/>
      <c r="K213" s="13"/>
    </row>
    <row r="214" spans="1:17" x14ac:dyDescent="0.25">
      <c r="A214" s="11"/>
      <c r="F214" s="8"/>
    </row>
    <row r="215" spans="1:17" x14ac:dyDescent="0.25">
      <c r="F215" s="8"/>
    </row>
  </sheetData>
  <phoneticPr fontId="1" type="noConversion"/>
  <conditionalFormatting sqref="D1:N178 D179:D184 F179:N180 F181:G184 D185:G197 D211:N1048576 D210:G210 D199 I181:N210 F198:G209">
    <cfRule type="containsText" dxfId="17" priority="17" operator="containsText" text="wrong">
      <formula>NOT(ISERROR(SEARCH("wrong",D1)))</formula>
    </cfRule>
    <cfRule type="containsText" dxfId="16" priority="18" operator="containsText" text="good">
      <formula>NOT(ISERROR(SEARCH("good",D1)))</formula>
    </cfRule>
  </conditionalFormatting>
  <conditionalFormatting sqref="P174:P183">
    <cfRule type="containsText" dxfId="15" priority="15" operator="containsText" text="wrong">
      <formula>NOT(ISERROR(SEARCH("wrong",P174)))</formula>
    </cfRule>
    <cfRule type="containsText" dxfId="14" priority="16" operator="containsText" text="good">
      <formula>NOT(ISERROR(SEARCH("good",P174)))</formula>
    </cfRule>
  </conditionalFormatting>
  <conditionalFormatting sqref="P184:Q211">
    <cfRule type="containsText" dxfId="13" priority="13" operator="containsText" text="wrong">
      <formula>NOT(ISERROR(SEARCH("wrong",P184)))</formula>
    </cfRule>
    <cfRule type="containsText" dxfId="12" priority="14" operator="containsText" text="good">
      <formula>NOT(ISERROR(SEARCH("good",P184)))</formula>
    </cfRule>
  </conditionalFormatting>
  <conditionalFormatting sqref="H181:H210">
    <cfRule type="containsText" dxfId="11" priority="11" operator="containsText" text="wrong">
      <formula>NOT(ISERROR(SEARCH("wrong",H181)))</formula>
    </cfRule>
    <cfRule type="containsText" dxfId="10" priority="12" operator="containsText" text="good">
      <formula>NOT(ISERROR(SEARCH("good",H181)))</formula>
    </cfRule>
  </conditionalFormatting>
  <conditionalFormatting sqref="D198:E198">
    <cfRule type="containsText" dxfId="9" priority="9" operator="containsText" text="wrong">
      <formula>NOT(ISERROR(SEARCH("wrong",D198)))</formula>
    </cfRule>
    <cfRule type="containsText" dxfId="8" priority="10" operator="containsText" text="good">
      <formula>NOT(ISERROR(SEARCH("good",D198)))</formula>
    </cfRule>
  </conditionalFormatting>
  <conditionalFormatting sqref="D200">
    <cfRule type="containsText" dxfId="7" priority="7" operator="containsText" text="wrong">
      <formula>NOT(ISERROR(SEARCH("wrong",D200)))</formula>
    </cfRule>
    <cfRule type="containsText" dxfId="6" priority="8" operator="containsText" text="good">
      <formula>NOT(ISERROR(SEARCH("good",D200)))</formula>
    </cfRule>
  </conditionalFormatting>
  <conditionalFormatting sqref="D201">
    <cfRule type="containsText" dxfId="5" priority="5" operator="containsText" text="wrong">
      <formula>NOT(ISERROR(SEARCH("wrong",D201)))</formula>
    </cfRule>
    <cfRule type="containsText" dxfId="4" priority="6" operator="containsText" text="good">
      <formula>NOT(ISERROR(SEARCH("good",D201)))</formula>
    </cfRule>
  </conditionalFormatting>
  <conditionalFormatting sqref="D202">
    <cfRule type="containsText" dxfId="3" priority="3" operator="containsText" text="wrong">
      <formula>NOT(ISERROR(SEARCH("wrong",D202)))</formula>
    </cfRule>
    <cfRule type="containsText" dxfId="2" priority="4" operator="containsText" text="good">
      <formula>NOT(ISERROR(SEARCH("good",D202)))</formula>
    </cfRule>
  </conditionalFormatting>
  <conditionalFormatting sqref="D203:D209">
    <cfRule type="containsText" dxfId="1" priority="1" operator="containsText" text="wrong">
      <formula>NOT(ISERROR(SEARCH("wrong",D203)))</formula>
    </cfRule>
    <cfRule type="containsText" dxfId="0" priority="2" operator="containsText" text="good">
      <formula>NOT(ISERROR(SEARCH("good",D203)))</formula>
    </cfRule>
  </conditionalFormatting>
  <pageMargins left="0.75" right="0.75" top="1" bottom="1" header="0.5" footer="0.5"/>
  <pageSetup scale="56" fitToHeight="0" orientation="portrait" r:id="rId1"/>
  <headerFooter alignWithMargins="0"/>
  <colBreaks count="1" manualBreakCount="1">
    <brk id="12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FGE DS Rates</vt:lpstr>
      <vt:lpstr>'FGE DS Rates'!Print_Area</vt:lpstr>
    </vt:vector>
  </TitlesOfParts>
  <Company>Unitil Service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 Historical Electricity Supply Prices</dc:title>
  <dc:creator>cotek</dc:creator>
  <cp:lastModifiedBy>Johnson, Paige</cp:lastModifiedBy>
  <cp:lastPrinted>2023-02-09T03:52:31Z</cp:lastPrinted>
  <dcterms:created xsi:type="dcterms:W3CDTF">2011-03-15T19:31:15Z</dcterms:created>
  <dcterms:modified xsi:type="dcterms:W3CDTF">2025-04-08T14:35:08Z</dcterms:modified>
</cp:coreProperties>
</file>